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S_PHVF\AG_Coenen\01_Laufende Projekte\icfPROreha\02_Work packages\AP4 - Erstellung Datenpool\08_Excel-Tool_&amp;_Nutzermanual\"/>
    </mc:Choice>
  </mc:AlternateContent>
  <workbookProtection workbookAlgorithmName="SHA-512" workbookHashValue="1tAywD/OM/bUSA5r72fv6bgFlVhcHL6wsJj+0HVlKZBpahmZfhiE3/Le0sf2+J2UvLuQMitVHqFcjDZoVwraew==" workbookSaltValue="6YnqTOgehyUpacmRxWQoUA==" workbookSpinCount="100000" lockStructure="1"/>
  <bookViews>
    <workbookView xWindow="0" yWindow="0" windowWidth="28800" windowHeight="12030"/>
  </bookViews>
  <sheets>
    <sheet name="icfPROreha Prädiktionsscores" sheetId="2" r:id="rId1"/>
  </sheets>
  <definedNames>
    <definedName name="_xlnm._FilterDatabase" localSheetId="0" hidden="1">'icfPROreha Prädiktionsscores'!$A$1:$AC$97</definedName>
    <definedName name="_Hlk84994054" localSheetId="0">'icfPROreha Prädiktionsscores'!$D$25</definedName>
    <definedName name="_Hlk84994470" localSheetId="0">'icfPROreha Prädiktionsscores'!$D$31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2" l="1"/>
  <c r="L20" i="2" l="1"/>
  <c r="L88" i="2"/>
  <c r="L87" i="2"/>
  <c r="L86" i="2"/>
  <c r="L92" i="2"/>
  <c r="L90" i="2"/>
  <c r="L76" i="2"/>
  <c r="L72" i="2"/>
  <c r="L71" i="2"/>
  <c r="L70" i="2"/>
  <c r="L69" i="2"/>
  <c r="L65" i="2"/>
  <c r="L62" i="2"/>
  <c r="L60" i="2"/>
  <c r="L53" i="2"/>
  <c r="L51" i="2"/>
  <c r="L48" i="2"/>
  <c r="L46" i="2"/>
  <c r="L45" i="2"/>
  <c r="L41" i="2"/>
  <c r="L40" i="2"/>
  <c r="L38" i="2"/>
  <c r="L34" i="2"/>
  <c r="L31" i="2"/>
  <c r="L28" i="2"/>
  <c r="L25" i="2"/>
  <c r="L22" i="2"/>
  <c r="J108" i="2"/>
  <c r="L108" i="2" l="1"/>
  <c r="F104" i="2" l="1"/>
  <c r="F105" i="2" s="1"/>
  <c r="I20" i="2"/>
  <c r="I92" i="2" l="1"/>
  <c r="I82" i="2"/>
  <c r="I81" i="2"/>
  <c r="I76" i="2"/>
  <c r="I74" i="2"/>
  <c r="I58" i="2"/>
  <c r="I56" i="2"/>
  <c r="I53" i="2"/>
  <c r="I48" i="2"/>
  <c r="I40" i="2"/>
  <c r="I38" i="2"/>
  <c r="I36" i="2"/>
  <c r="I34" i="2"/>
  <c r="I14" i="2"/>
  <c r="I12" i="2"/>
  <c r="G108" i="2"/>
  <c r="I108" i="2" l="1"/>
  <c r="F99" i="2" s="1"/>
  <c r="F100" i="2" s="1"/>
  <c r="F98" i="2"/>
  <c r="E98" i="2"/>
</calcChain>
</file>

<file path=xl/sharedStrings.xml><?xml version="1.0" encoding="utf-8"?>
<sst xmlns="http://schemas.openxmlformats.org/spreadsheetml/2006/main" count="157" uniqueCount="111">
  <si>
    <t>Kodierung</t>
  </si>
  <si>
    <t>ja</t>
  </si>
  <si>
    <t>nein</t>
  </si>
  <si>
    <t>Linearer Prädiktor</t>
  </si>
  <si>
    <t>icfPROreha Prädiktionsscores</t>
  </si>
  <si>
    <t>zur Dauer der Arbeitsunfähigkeit</t>
  </si>
  <si>
    <t>Achsenabschnitt Status der Arbeitsfähigkeit</t>
  </si>
  <si>
    <t>Achsenabschnitt Dauer der Arbeitsunfähigkeit</t>
  </si>
  <si>
    <t>Wie würden Sie Ihren Gesundheitszustand im Allgemeinen beschreiben?</t>
  </si>
  <si>
    <t>ausgezeichnet</t>
  </si>
  <si>
    <t>sehr gut</t>
  </si>
  <si>
    <t xml:space="preserve">gut </t>
  </si>
  <si>
    <t>weniger gut</t>
  </si>
  <si>
    <t>schlecht</t>
  </si>
  <si>
    <t>VAV1 – Verletzungen der Haut und des Weichteilmantels, Amputationsverletzungen</t>
  </si>
  <si>
    <t>Verletzung liegt nicht vor</t>
  </si>
  <si>
    <t>Verletzung liegt vor</t>
  </si>
  <si>
    <t>VAV6 – Komplexe Brüche der großen Röhrenknochen</t>
  </si>
  <si>
    <t>VAV9 – Brüche des Gesichtsschädels und des Rumpfskeletts</t>
  </si>
  <si>
    <t>VAV10 – Mehrfachverletzungen mit schwerer Ausprägung (Polytrauma)</t>
  </si>
  <si>
    <t>Wie stark sind Ihre Schmerzen in RUHE? - Skala 0 bis 100 (0 = keine Schmerzen; 100 = unerträgliche Schmerzen)</t>
  </si>
  <si>
    <t>Wie stark sind Ihre Schmerzen bei BELASTUNG? (Skala 0 bis 100 (0 = keine Schmerzen; 100 = unerträgliche Schmerzen)</t>
  </si>
  <si>
    <t>12-Item Kurzform zur Selbstbeurteilung (0 bis 100; hohe Werte stehen für hohe Beeinträchtigung)</t>
  </si>
  <si>
    <t>In welcher Berufsbranche sind Sie tätig?</t>
  </si>
  <si>
    <t>Bau, Architektur, Vermessung und Gebäudetechnik</t>
  </si>
  <si>
    <t>Sprach-, Literatur-, Geistes-, Gesellschafts- und Wirtschaftswissenschaften,  Medien, Kunst, Kultur und Gestaltung</t>
  </si>
  <si>
    <t>Glauben Sie, dass Sie, ausgehend von Ihrem jetzigen Gesundheitszustand, Ihre derzeitige Arbeit auch in einem Jahr ausüben können?</t>
  </si>
  <si>
    <t>unwahrscheinlich</t>
  </si>
  <si>
    <t>nicht sicher</t>
  </si>
  <si>
    <t>ziemlich sicher</t>
  </si>
  <si>
    <t>Sonstige</t>
  </si>
  <si>
    <t xml:space="preserve">Wie stellen Sie sich Ihre berufliche Zukunft vor? Ich denke, dass ich in der nächsten Zukunft wahrscheinlich eine Rente beantragen/bekommen werde. </t>
  </si>
  <si>
    <t>Wie viele Wochen waren Sie in den letzten 12 Monaten vor dem Unfall insgesamt arbeitsunfähig? (Anzahl Wochen)</t>
  </si>
  <si>
    <t>Laufen derzeit noch juristische Auseinandersetzungen im Zusammenhang mit dem Unfallgeschehen?</t>
  </si>
  <si>
    <t>Haben Sie aktuell finanzielle Sorgen?</t>
  </si>
  <si>
    <t>keine Angaben</t>
  </si>
  <si>
    <t>Krankengymnastik/Physiotherapie</t>
  </si>
  <si>
    <t>Ergotherapie</t>
  </si>
  <si>
    <t>Wie hoch ist das monatliche Netto-Einkommen Ihres Haushaltes insgesamt?</t>
  </si>
  <si>
    <t xml:space="preserve">unter 1700 </t>
  </si>
  <si>
    <t>1700 bis 2300</t>
  </si>
  <si>
    <t>2300 bis 3200</t>
  </si>
  <si>
    <t>3200 und mehr</t>
  </si>
  <si>
    <t xml:space="preserve">Die Arbeit ist für mich ein wichtiger Lebensinhalt. </t>
  </si>
  <si>
    <t>trifft überhaupt nicht zu</t>
  </si>
  <si>
    <t>trifft eher nicht zu</t>
  </si>
  <si>
    <t>weder noch</t>
  </si>
  <si>
    <t>trifft eher zu</t>
  </si>
  <si>
    <t>trifft voll und ganz zu</t>
  </si>
  <si>
    <t>Wie zufrieden waren Sie vor dem Unfall - alles in allem - mit ihrem Leben? (Skala 0 bis 100 (0= Ganz und gar unzufrieden; 100= Ganz und gar zufrieden))</t>
  </si>
  <si>
    <t>Wie gut können Sie mit den Folgen Ihrer Verletzung umgehen?</t>
  </si>
  <si>
    <t>mäßig</t>
  </si>
  <si>
    <t>sehr schlecht</t>
  </si>
  <si>
    <t>0-100</t>
  </si>
  <si>
    <t>0-52</t>
  </si>
  <si>
    <t>&gt;0</t>
  </si>
  <si>
    <t>2x 1-5/2</t>
  </si>
  <si>
    <t>3x 1-5/3</t>
  </si>
  <si>
    <t xml:space="preserve">Neurotizismus (Wert zwischen 1 und 5) </t>
  </si>
  <si>
    <t xml:space="preserve">Gewissenhaftigkeit (Wert zwischen 1 und 5) </t>
  </si>
  <si>
    <t xml:space="preserve">3-Item Kurzfragebogen zur Selbstbeurteilung (Wert zwischen 1 und 5) </t>
  </si>
  <si>
    <t>Zeilen mit 1 sieht man später im Eingabetool, der Rest wird ausgeblendet</t>
  </si>
  <si>
    <t>Beitrag Status AF</t>
  </si>
  <si>
    <t>Beitrag AU-Dauer</t>
  </si>
  <si>
    <t>Regressions- koeffizient Status AF</t>
  </si>
  <si>
    <t>Regressions- koeffizient AU-Dauer</t>
  </si>
  <si>
    <t>Schwellen- wert Status AF</t>
  </si>
  <si>
    <t xml:space="preserve">Schwellen- wert AU-Dauer </t>
  </si>
  <si>
    <t xml:space="preserve">Prognostizierter Wert in Bezug auf die AU-Dauer </t>
  </si>
  <si>
    <t xml:space="preserve">Prognostizierte Gruppe in Bezug auf die AU-Dauer </t>
  </si>
  <si>
    <t>EINFLUSSFAKTOR</t>
  </si>
  <si>
    <t>1. ALLGEMEINER GESUNDHEITSZUSTAND</t>
  </si>
  <si>
    <t>2. HEUTIGER GESUNDHEITSZUSTAND</t>
  </si>
  <si>
    <t>4. ART DER VERLETZUNG: KOMPLEXE BRÜCHE</t>
  </si>
  <si>
    <t>5. ART DER VERLETZUNG: BRÜCHE GESICHTSSCHÄDEL/RUMPFSKELETT</t>
  </si>
  <si>
    <t>6. ART DER VERLETZUNG: MEHRFACHVERLETZUNGEN (POLYTRAUMA)</t>
  </si>
  <si>
    <t xml:space="preserve">7. RUHESCHMERZ </t>
  </si>
  <si>
    <t>8. BELASTUNGSSCHMERZ</t>
  </si>
  <si>
    <t>X</t>
  </si>
  <si>
    <t>9. BEEINTRÄCHTIGUNGEN DER AKTIVITÄTEN UND PARTIZIPATION</t>
  </si>
  <si>
    <t>10. BERUFSBRANCHE</t>
  </si>
  <si>
    <t>11. SUBJEKTIVE ERWERBSPROGNOSE</t>
  </si>
  <si>
    <t>13. DAUER ARBEITSUNFÄHIGKEIT IN VORGESCHICHTE</t>
  </si>
  <si>
    <t>14. ANHÄNGIGE JURISTISCHE VERFAHREN</t>
  </si>
  <si>
    <t>15. VERMÖGENSWERTE</t>
  </si>
  <si>
    <t>Tage bis zur Aufnahme in stationäre Rehabilitation --&gt; Differenz Aufnahmedatum / Unfalldatum</t>
  </si>
  <si>
    <t>16. ZEITDAUER SEIT UNFALL</t>
  </si>
  <si>
    <t>17. ART DER BEHANDLUNG VOR STATIONÄRER REHABILITATION</t>
  </si>
  <si>
    <t>18. ART DER BEHANDLUNG VOR STATIONÄRER REHABILITATION</t>
  </si>
  <si>
    <t>19. SOZIALER STATUS</t>
  </si>
  <si>
    <t>20. PRIMÄRPERSÖNLICHKEIT</t>
  </si>
  <si>
    <t>Visuelle Analogskala (VAS): Bitte markieren Sie den Punkt auf der Skala, der Ihre Gesundheit HEUTE am besten beschreibt. (Skala 0 bis 100 (0= Schlechteste Gesundheit, die Sie sich vorstellen können; 100= Beste Gesundheit, die Sie sich vorstellen können))</t>
  </si>
  <si>
    <t>(Schwellenwert 76,3%)</t>
  </si>
  <si>
    <t>(Schwellenwert 0,207)</t>
  </si>
  <si>
    <t>FRAGE / VARIABLE</t>
  </si>
  <si>
    <t>EINGABE</t>
  </si>
  <si>
    <t>3. ART DER VERLETZUNG: AMPUTATIONSVERLETZUNGEN</t>
  </si>
  <si>
    <t>21. PRIMÄRPERSÖNLICHKEIT</t>
  </si>
  <si>
    <t>22. LEBENSEINSTELLUNG: EINSTELLUNG ZUR ARBEIT</t>
  </si>
  <si>
    <t>23. STRATEGIEN DER KRANKHEITSBEWÄLTIGUNG</t>
  </si>
  <si>
    <t>25. SELBSTWIRKSAMKEIT</t>
  </si>
  <si>
    <t>25. ALLGEMEINE LEBENSZUFRIEDENHEIT</t>
  </si>
  <si>
    <t>12. RENTENBEGEHREN/VORBESTEHENDER RENTENANTRAG</t>
  </si>
  <si>
    <t>Hinweis: Eine Prognose ist nur möglich, wenn alle Eingabefelder der 25 Einflussfaktoren ausgefüllt sind:</t>
  </si>
  <si>
    <r>
      <t>Prognostizierte Wahrscheinlichkeit für Arbeitsfähigkeit</t>
    </r>
    <r>
      <rPr>
        <vertAlign val="subscript"/>
        <sz val="9"/>
        <color rgb="FF000000"/>
        <rFont val="Calibri"/>
        <family val="2"/>
        <scheme val="minor"/>
      </rPr>
      <t>78 Wochen</t>
    </r>
    <r>
      <rPr>
        <sz val="9"/>
        <color indexed="8"/>
        <rFont val="Calibri"/>
        <family val="2"/>
        <scheme val="minor"/>
      </rPr>
      <t xml:space="preserve"> in %</t>
    </r>
  </si>
  <si>
    <r>
      <t>Prognose des Status der Arbeitsfähigkeit</t>
    </r>
    <r>
      <rPr>
        <vertAlign val="subscript"/>
        <sz val="9"/>
        <color rgb="FF000000"/>
        <rFont val="Calibri"/>
        <family val="2"/>
        <scheme val="minor"/>
      </rPr>
      <t>78 Wochen</t>
    </r>
  </si>
  <si>
    <r>
      <t>zum Status der Arbeitsfähigkeit</t>
    </r>
    <r>
      <rPr>
        <b/>
        <i/>
        <vertAlign val="subscript"/>
        <sz val="11"/>
        <color rgb="FF000000"/>
        <rFont val="Calibri"/>
        <family val="2"/>
        <scheme val="minor"/>
      </rPr>
      <t>78 Wochen</t>
    </r>
    <r>
      <rPr>
        <vertAlign val="subscript"/>
        <sz val="11"/>
        <color rgb="FF000000"/>
        <rFont val="Calibri"/>
        <family val="2"/>
        <scheme val="minor"/>
      </rPr>
      <t xml:space="preserve"> </t>
    </r>
  </si>
  <si>
    <t>(Version 1.1, Stand 31.07.2023)</t>
  </si>
  <si>
    <r>
      <t xml:space="preserve">(Hintergrundinformationen zum icfPROreha Tool zur Outcome-Prognose entnehmen Sie bitte dem Nutzermanual, verfügbar unter: </t>
    </r>
    <r>
      <rPr>
        <i/>
        <sz val="7"/>
        <color rgb="FF0070C0"/>
        <rFont val="Calibri"/>
        <family val="2"/>
        <scheme val="minor"/>
      </rPr>
      <t>https://icf-proreha.de/)</t>
    </r>
  </si>
  <si>
    <t>To view a copy of this license, visit http://creativecommons.org/licenses/by-nc-nd/4.0/</t>
  </si>
  <si>
    <t>icfPROreha - Tool zur Outcome-Prognose © 2022 by Kus S, Oberhauser C, Coenen M, Simmel S is licensed under CC BY-NC-ND 4.0. International.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</si>
</sst>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"/>
    <numFmt numFmtId="165" formatCode="0.0000"/>
  </numFmts>
  <fonts count="29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b/>
      <sz val="8"/>
      <color indexed="8"/>
      <name val="Calibri Light"/>
      <family val="2"/>
      <scheme val="maj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vertAlign val="subscript"/>
      <sz val="11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rgb="FF22689E"/>
      <name val="Calibri"/>
      <family val="2"/>
      <scheme val="minor"/>
    </font>
    <font>
      <b/>
      <sz val="9"/>
      <name val="Calibri"/>
      <family val="2"/>
      <scheme val="minor"/>
    </font>
    <font>
      <i/>
      <sz val="7"/>
      <color indexed="8"/>
      <name val="Calibri"/>
      <family val="2"/>
      <scheme val="minor"/>
    </font>
    <font>
      <i/>
      <sz val="7"/>
      <color rgb="FF0070C0"/>
      <name val="Calibri"/>
      <family val="2"/>
      <scheme val="minor"/>
    </font>
    <font>
      <i/>
      <sz val="8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8"/>
      <color theme="2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8496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dashed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Border="1" applyProtection="1"/>
    <xf numFmtId="0" fontId="3" fillId="5" borderId="0" xfId="0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0" fontId="0" fillId="5" borderId="0" xfId="0" applyFill="1" applyBorder="1" applyAlignment="1" applyProtection="1">
      <alignment horizontal="center" vertical="top"/>
      <protection locked="0"/>
    </xf>
    <xf numFmtId="0" fontId="0" fillId="0" borderId="0" xfId="0" applyBorder="1" applyProtection="1"/>
    <xf numFmtId="164" fontId="0" fillId="0" borderId="0" xfId="0" applyNumberFormat="1" applyBorder="1" applyProtection="1"/>
    <xf numFmtId="0" fontId="0" fillId="0" borderId="0" xfId="0" applyFill="1" applyBorder="1" applyProtection="1"/>
    <xf numFmtId="0" fontId="0" fillId="0" borderId="0" xfId="0" applyBorder="1" applyAlignment="1" applyProtection="1">
      <alignment horizontal="center" vertical="center"/>
    </xf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0" fillId="0" borderId="0" xfId="0" applyBorder="1"/>
    <xf numFmtId="0" fontId="4" fillId="4" borderId="0" xfId="0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wrapText="1"/>
    </xf>
    <xf numFmtId="49" fontId="3" fillId="0" borderId="0" xfId="0" applyNumberFormat="1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4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164" fontId="1" fillId="0" borderId="0" xfId="0" applyNumberFormat="1" applyFont="1" applyBorder="1" applyProtection="1"/>
    <xf numFmtId="0" fontId="0" fillId="8" borderId="0" xfId="0" applyFill="1" applyBorder="1" applyAlignment="1">
      <alignment horizontal="center" vertical="center"/>
    </xf>
    <xf numFmtId="0" fontId="0" fillId="4" borderId="0" xfId="0" applyFill="1" applyBorder="1"/>
    <xf numFmtId="164" fontId="2" fillId="0" borderId="0" xfId="0" applyNumberFormat="1" applyFont="1" applyBorder="1" applyProtection="1"/>
    <xf numFmtId="0" fontId="0" fillId="4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64" fontId="0" fillId="7" borderId="0" xfId="0" applyNumberFormat="1" applyFill="1" applyBorder="1" applyProtection="1"/>
    <xf numFmtId="0" fontId="0" fillId="7" borderId="0" xfId="0" applyFill="1" applyBorder="1" applyProtection="1"/>
    <xf numFmtId="0" fontId="6" fillId="4" borderId="0" xfId="0" applyFont="1" applyFill="1" applyBorder="1" applyProtection="1"/>
    <xf numFmtId="0" fontId="0" fillId="0" borderId="0" xfId="0" applyFill="1" applyBorder="1" applyAlignment="1" applyProtection="1">
      <alignment horizontal="center" vertical="top"/>
    </xf>
    <xf numFmtId="0" fontId="0" fillId="4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4" fillId="4" borderId="0" xfId="0" applyFont="1" applyFill="1" applyBorder="1" applyProtection="1"/>
    <xf numFmtId="0" fontId="5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4" fillId="4" borderId="0" xfId="0" applyFont="1" applyFill="1" applyBorder="1"/>
    <xf numFmtId="0" fontId="4" fillId="0" borderId="0" xfId="0" applyFont="1" applyBorder="1" applyAlignment="1" applyProtection="1">
      <alignment horizontal="left" vertical="top" wrapText="1"/>
    </xf>
    <xf numFmtId="2" fontId="4" fillId="0" borderId="0" xfId="0" applyNumberFormat="1" applyFont="1" applyBorder="1" applyProtection="1"/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4" fillId="4" borderId="7" xfId="0" applyFont="1" applyFill="1" applyBorder="1" applyProtection="1"/>
    <xf numFmtId="0" fontId="4" fillId="2" borderId="6" xfId="0" applyFont="1" applyFill="1" applyBorder="1" applyProtection="1"/>
    <xf numFmtId="0" fontId="4" fillId="2" borderId="0" xfId="0" applyFont="1" applyFill="1" applyBorder="1" applyProtection="1"/>
    <xf numFmtId="0" fontId="4" fillId="4" borderId="0" xfId="0" applyFont="1" applyFill="1" applyBorder="1" applyAlignment="1" applyProtection="1">
      <alignment vertical="top"/>
    </xf>
    <xf numFmtId="0" fontId="7" fillId="4" borderId="0" xfId="0" applyFont="1" applyFill="1" applyBorder="1" applyProtection="1"/>
    <xf numFmtId="0" fontId="7" fillId="0" borderId="0" xfId="0" applyFont="1" applyBorder="1"/>
    <xf numFmtId="0" fontId="7" fillId="0" borderId="0" xfId="0" applyFont="1" applyBorder="1" applyProtection="1"/>
    <xf numFmtId="0" fontId="9" fillId="5" borderId="9" xfId="0" applyFont="1" applyFill="1" applyBorder="1" applyAlignment="1" applyProtection="1">
      <alignment horizontal="center" vertical="center" wrapText="1" readingOrder="1"/>
      <protection locked="0"/>
    </xf>
    <xf numFmtId="0" fontId="10" fillId="9" borderId="0" xfId="0" applyFont="1" applyFill="1" applyBorder="1" applyAlignment="1" applyProtection="1">
      <alignment horizontal="left" vertical="center" indent="1"/>
    </xf>
    <xf numFmtId="0" fontId="11" fillId="3" borderId="0" xfId="0" applyFont="1" applyFill="1" applyBorder="1" applyAlignment="1" applyProtection="1">
      <alignment horizontal="left" vertical="center" wrapText="1" indent="1" readingOrder="1"/>
    </xf>
    <xf numFmtId="0" fontId="12" fillId="3" borderId="0" xfId="0" applyFont="1" applyFill="1" applyBorder="1" applyAlignment="1" applyProtection="1">
      <alignment horizontal="left" vertical="center" wrapText="1" indent="1" readingOrder="1"/>
    </xf>
    <xf numFmtId="0" fontId="13" fillId="4" borderId="0" xfId="0" applyFont="1" applyFill="1" applyBorder="1"/>
    <xf numFmtId="0" fontId="14" fillId="4" borderId="0" xfId="0" applyFont="1" applyFill="1" applyBorder="1" applyAlignment="1">
      <alignment horizontal="left" indent="1"/>
    </xf>
    <xf numFmtId="0" fontId="15" fillId="4" borderId="0" xfId="0" applyFont="1" applyFill="1" applyBorder="1" applyAlignment="1">
      <alignment horizontal="left" vertical="center" indent="1"/>
    </xf>
    <xf numFmtId="0" fontId="8" fillId="0" borderId="0" xfId="0" applyFont="1" applyBorder="1" applyAlignment="1" applyProtection="1">
      <alignment wrapText="1"/>
    </xf>
    <xf numFmtId="0" fontId="14" fillId="4" borderId="0" xfId="0" applyFont="1" applyFill="1" applyBorder="1" applyProtection="1"/>
    <xf numFmtId="0" fontId="14" fillId="0" borderId="0" xfId="0" applyFont="1" applyBorder="1" applyProtection="1"/>
    <xf numFmtId="0" fontId="14" fillId="0" borderId="0" xfId="0" applyFont="1" applyFill="1" applyBorder="1" applyProtection="1"/>
    <xf numFmtId="0" fontId="16" fillId="4" borderId="0" xfId="0" applyFont="1" applyFill="1" applyBorder="1" applyProtection="1"/>
    <xf numFmtId="0" fontId="16" fillId="0" borderId="0" xfId="0" applyFont="1" applyBorder="1" applyProtection="1"/>
    <xf numFmtId="0" fontId="16" fillId="0" borderId="3" xfId="0" applyFont="1" applyFill="1" applyBorder="1" applyAlignment="1" applyProtection="1">
      <alignment vertical="top"/>
    </xf>
    <xf numFmtId="0" fontId="16" fillId="0" borderId="5" xfId="0" applyFont="1" applyFill="1" applyBorder="1" applyProtection="1"/>
    <xf numFmtId="0" fontId="16" fillId="0" borderId="0" xfId="0" applyFont="1" applyFill="1" applyBorder="1" applyProtection="1"/>
    <xf numFmtId="0" fontId="16" fillId="4" borderId="3" xfId="0" applyFont="1" applyFill="1" applyBorder="1" applyAlignment="1" applyProtection="1">
      <alignment vertical="top"/>
    </xf>
    <xf numFmtId="0" fontId="16" fillId="4" borderId="5" xfId="0" applyFont="1" applyFill="1" applyBorder="1" applyProtection="1"/>
    <xf numFmtId="2" fontId="16" fillId="0" borderId="0" xfId="0" applyNumberFormat="1" applyFont="1" applyBorder="1" applyProtection="1"/>
    <xf numFmtId="0" fontId="16" fillId="0" borderId="4" xfId="0" applyFont="1" applyFill="1" applyBorder="1" applyProtection="1"/>
    <xf numFmtId="0" fontId="16" fillId="4" borderId="8" xfId="0" applyFont="1" applyFill="1" applyBorder="1" applyProtection="1"/>
    <xf numFmtId="0" fontId="16" fillId="4" borderId="4" xfId="0" applyFont="1" applyFill="1" applyBorder="1" applyAlignment="1" applyProtection="1">
      <alignment vertical="top"/>
    </xf>
    <xf numFmtId="0" fontId="19" fillId="4" borderId="0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vertical="top"/>
    </xf>
    <xf numFmtId="0" fontId="3" fillId="6" borderId="11" xfId="0" applyFont="1" applyFill="1" applyBorder="1" applyAlignment="1" applyProtection="1">
      <alignment vertical="center"/>
    </xf>
    <xf numFmtId="0" fontId="3" fillId="6" borderId="12" xfId="0" applyFont="1" applyFill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/>
    </xf>
    <xf numFmtId="2" fontId="15" fillId="0" borderId="2" xfId="0" applyNumberFormat="1" applyFont="1" applyFill="1" applyBorder="1" applyAlignment="1" applyProtection="1">
      <alignment horizontal="center"/>
    </xf>
    <xf numFmtId="165" fontId="23" fillId="4" borderId="2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 wrapText="1" indent="1" readingOrder="1"/>
    </xf>
    <xf numFmtId="0" fontId="11" fillId="0" borderId="3" xfId="0" applyFont="1" applyFill="1" applyBorder="1" applyAlignment="1" applyProtection="1">
      <alignment horizontal="left" vertical="center" wrapText="1" indent="1" readingOrder="1"/>
    </xf>
    <xf numFmtId="0" fontId="24" fillId="4" borderId="0" xfId="0" applyFont="1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center"/>
    </xf>
    <xf numFmtId="0" fontId="26" fillId="4" borderId="0" xfId="0" applyFont="1" applyFill="1" applyBorder="1" applyAlignment="1" applyProtection="1">
      <alignment horizontal="left"/>
    </xf>
    <xf numFmtId="0" fontId="26" fillId="4" borderId="0" xfId="0" applyFont="1" applyFill="1" applyBorder="1" applyAlignment="1" applyProtection="1">
      <alignment horizontal="center"/>
    </xf>
    <xf numFmtId="0" fontId="28" fillId="4" borderId="0" xfId="1" applyFont="1" applyFill="1" applyBorder="1" applyAlignment="1" applyProtection="1"/>
    <xf numFmtId="0" fontId="28" fillId="4" borderId="0" xfId="1" applyFont="1" applyFill="1" applyBorder="1" applyAlignment="1" applyProtection="1">
      <protection locked="0"/>
    </xf>
  </cellXfs>
  <cellStyles count="2">
    <cellStyle name="Link" xfId="1" builtinId="8"/>
    <cellStyle name="Standard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22689E"/>
      <color rgb="FF1849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22224</xdr:colOff>
      <xdr:row>2</xdr:row>
      <xdr:rowOff>45533</xdr:rowOff>
    </xdr:from>
    <xdr:to>
      <xdr:col>3</xdr:col>
      <xdr:colOff>3287</xdr:colOff>
      <xdr:row>6</xdr:row>
      <xdr:rowOff>35972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6" r="13433"/>
        <a:stretch/>
      </xdr:blipFill>
      <xdr:spPr>
        <a:xfrm>
          <a:off x="131081" y="277762"/>
          <a:ext cx="3693433" cy="635417"/>
        </a:xfrm>
        <a:prstGeom prst="rect">
          <a:avLst/>
        </a:prstGeom>
      </xdr:spPr>
    </xdr:pic>
    <xdr:clientData/>
  </xdr:twoCellAnchor>
  <xdr:twoCellAnchor editAs="oneCell">
    <xdr:from>
      <xdr:col>5</xdr:col>
      <xdr:colOff>1211035</xdr:colOff>
      <xdr:row>3</xdr:row>
      <xdr:rowOff>48050</xdr:rowOff>
    </xdr:from>
    <xdr:to>
      <xdr:col>5</xdr:col>
      <xdr:colOff>3199824</xdr:colOff>
      <xdr:row>5</xdr:row>
      <xdr:rowOff>105566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6292" y="371731"/>
          <a:ext cx="1988789" cy="381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nc-nd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/>
  <dimension ref="A1:AC135"/>
  <sheetViews>
    <sheetView showGridLines="0" tabSelected="1" topLeftCell="B2" zoomScale="113" zoomScaleNormal="113" workbookViewId="0">
      <selection activeCell="F14" sqref="F14"/>
    </sheetView>
  </sheetViews>
  <sheetFormatPr baseColWidth="10" defaultColWidth="11.5703125" defaultRowHeight="18.75" x14ac:dyDescent="0.3"/>
  <cols>
    <col min="1" max="1" width="6.5703125" style="9" hidden="1" customWidth="1"/>
    <col min="2" max="2" width="3.28515625" style="10" customWidth="1"/>
    <col min="3" max="3" width="54.28515625" style="62" customWidth="1"/>
    <col min="4" max="4" width="67.28515625" style="6" customWidth="1"/>
    <col min="5" max="5" width="0.42578125" style="37" hidden="1" customWidth="1"/>
    <col min="6" max="6" width="57" style="6" customWidth="1"/>
    <col min="7" max="7" width="15.7109375" style="6" hidden="1" customWidth="1"/>
    <col min="8" max="8" width="10.7109375" style="6" hidden="1" customWidth="1"/>
    <col min="9" max="9" width="17.42578125" style="6" hidden="1" customWidth="1"/>
    <col min="10" max="11" width="13.5703125" style="8" hidden="1" customWidth="1"/>
    <col min="12" max="12" width="4.28515625" style="8" hidden="1" customWidth="1"/>
    <col min="13" max="13" width="6" style="10" hidden="1" customWidth="1"/>
    <col min="14" max="23" width="11.5703125" style="12"/>
    <col min="24" max="29" width="11.5703125" style="10"/>
    <col min="30" max="16384" width="11.5703125" style="6"/>
  </cols>
  <sheetData>
    <row r="1" spans="1:29" ht="21" hidden="1" customHeight="1" x14ac:dyDescent="0.3">
      <c r="A1" s="9" t="s">
        <v>61</v>
      </c>
      <c r="C1" s="10"/>
      <c r="D1" s="11"/>
      <c r="E1" s="35"/>
      <c r="F1" s="10"/>
      <c r="G1" s="10"/>
      <c r="H1" s="10"/>
      <c r="I1" s="10"/>
      <c r="J1" s="10"/>
      <c r="K1" s="10"/>
      <c r="L1" s="10"/>
    </row>
    <row r="2" spans="1:29" ht="12.6" customHeight="1" x14ac:dyDescent="0.3">
      <c r="C2" s="61"/>
      <c r="D2" s="13"/>
      <c r="E2" s="35"/>
      <c r="F2" s="10"/>
      <c r="G2" s="10"/>
      <c r="H2" s="10"/>
      <c r="I2" s="10"/>
      <c r="J2" s="10"/>
      <c r="K2" s="10"/>
      <c r="L2" s="10"/>
    </row>
    <row r="3" spans="1:29" ht="12.6" customHeight="1" x14ac:dyDescent="0.3">
      <c r="A3" s="9">
        <v>1</v>
      </c>
      <c r="C3" s="61"/>
      <c r="D3" s="75" t="s">
        <v>4</v>
      </c>
      <c r="E3" s="35"/>
      <c r="F3" s="10"/>
      <c r="G3" s="10"/>
      <c r="H3" s="10"/>
      <c r="I3" s="10"/>
      <c r="J3" s="10"/>
      <c r="K3" s="10"/>
      <c r="L3" s="10"/>
    </row>
    <row r="4" spans="1:29" ht="12.6" customHeight="1" x14ac:dyDescent="0.3">
      <c r="A4" s="9">
        <v>1</v>
      </c>
      <c r="C4" s="61"/>
      <c r="D4" s="75" t="s">
        <v>106</v>
      </c>
      <c r="E4" s="35"/>
      <c r="F4" s="10"/>
      <c r="G4" s="10"/>
      <c r="H4" s="10"/>
      <c r="I4" s="10"/>
      <c r="J4" s="10"/>
      <c r="K4" s="10"/>
      <c r="L4" s="10"/>
    </row>
    <row r="5" spans="1:29" ht="12.6" customHeight="1" x14ac:dyDescent="0.3">
      <c r="A5" s="9">
        <v>1</v>
      </c>
      <c r="C5" s="61"/>
      <c r="D5" s="75" t="s">
        <v>5</v>
      </c>
      <c r="E5" s="35"/>
      <c r="F5" s="10"/>
      <c r="G5" s="10"/>
      <c r="H5" s="10"/>
      <c r="I5" s="10"/>
      <c r="J5" s="10"/>
      <c r="K5" s="10"/>
      <c r="L5" s="10"/>
    </row>
    <row r="6" spans="1:29" ht="12.6" customHeight="1" x14ac:dyDescent="0.3">
      <c r="A6" s="9">
        <v>1</v>
      </c>
      <c r="C6" s="61"/>
      <c r="D6" s="76" t="s">
        <v>107</v>
      </c>
      <c r="E6" s="35"/>
      <c r="F6" s="10"/>
      <c r="G6" s="10"/>
      <c r="H6" s="10"/>
      <c r="I6" s="10"/>
      <c r="J6" s="10"/>
      <c r="K6" s="10"/>
      <c r="L6" s="10"/>
    </row>
    <row r="7" spans="1:29" ht="12.6" customHeight="1" x14ac:dyDescent="0.3">
      <c r="A7" s="9">
        <v>1</v>
      </c>
      <c r="C7" s="61"/>
      <c r="D7" s="76"/>
      <c r="E7" s="35"/>
      <c r="F7" s="10"/>
      <c r="G7" s="10"/>
      <c r="H7" s="10"/>
      <c r="I7" s="10"/>
      <c r="J7" s="10"/>
      <c r="K7" s="10"/>
      <c r="L7" s="10"/>
    </row>
    <row r="8" spans="1:29" ht="10.15" customHeight="1" x14ac:dyDescent="0.25">
      <c r="C8" s="90" t="s">
        <v>110</v>
      </c>
      <c r="D8" s="90"/>
      <c r="E8" s="91"/>
      <c r="F8" s="90"/>
      <c r="G8" s="10"/>
      <c r="H8" s="10"/>
      <c r="I8" s="10"/>
      <c r="J8" s="10"/>
      <c r="K8" s="10"/>
      <c r="L8" s="10"/>
    </row>
    <row r="9" spans="1:29" ht="10.15" customHeight="1" x14ac:dyDescent="0.25">
      <c r="C9" s="93" t="s">
        <v>109</v>
      </c>
      <c r="D9" s="92"/>
      <c r="E9" s="89"/>
      <c r="F9" s="92"/>
      <c r="G9" s="10"/>
      <c r="H9" s="10"/>
      <c r="I9" s="10"/>
      <c r="J9" s="10"/>
      <c r="K9" s="10"/>
      <c r="L9" s="10"/>
    </row>
    <row r="10" spans="1:29" ht="6" customHeight="1" x14ac:dyDescent="0.35">
      <c r="A10" s="9">
        <v>1</v>
      </c>
      <c r="C10" s="61"/>
      <c r="D10" s="31"/>
      <c r="E10" s="35"/>
      <c r="F10" s="10"/>
      <c r="G10" s="10"/>
      <c r="H10" s="10"/>
      <c r="I10" s="10"/>
      <c r="J10" s="10"/>
      <c r="K10" s="10"/>
      <c r="L10" s="10"/>
    </row>
    <row r="11" spans="1:29" s="52" customFormat="1" ht="40.15" customHeight="1" x14ac:dyDescent="0.3">
      <c r="A11" s="9">
        <v>1</v>
      </c>
      <c r="B11" s="50"/>
      <c r="C11" s="78" t="s">
        <v>70</v>
      </c>
      <c r="D11" s="79" t="s">
        <v>94</v>
      </c>
      <c r="E11" s="36" t="s">
        <v>0</v>
      </c>
      <c r="F11" s="80" t="s">
        <v>95</v>
      </c>
      <c r="G11" s="14" t="s">
        <v>64</v>
      </c>
      <c r="H11" s="14" t="s">
        <v>66</v>
      </c>
      <c r="I11" s="14" t="s">
        <v>62</v>
      </c>
      <c r="J11" s="15" t="s">
        <v>65</v>
      </c>
      <c r="K11" s="15" t="s">
        <v>67</v>
      </c>
      <c r="L11" s="15" t="s">
        <v>63</v>
      </c>
      <c r="M11" s="10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0"/>
      <c r="Y11" s="50"/>
      <c r="Z11" s="50"/>
      <c r="AA11" s="50"/>
      <c r="AB11" s="50"/>
      <c r="AC11" s="50"/>
    </row>
    <row r="12" spans="1:29" hidden="1" x14ac:dyDescent="0.3">
      <c r="A12" s="9">
        <v>0</v>
      </c>
      <c r="C12" s="1"/>
      <c r="D12" s="6" t="s">
        <v>6</v>
      </c>
      <c r="F12" s="16"/>
      <c r="G12" s="7">
        <v>5.0513868366137951</v>
      </c>
      <c r="H12" s="7"/>
      <c r="I12" s="7">
        <f>G12</f>
        <v>5.0513868366137951</v>
      </c>
    </row>
    <row r="13" spans="1:29" hidden="1" x14ac:dyDescent="0.3">
      <c r="A13" s="9">
        <v>0</v>
      </c>
      <c r="C13" s="1"/>
      <c r="D13" s="6" t="s">
        <v>7</v>
      </c>
      <c r="F13" s="16"/>
      <c r="G13" s="7"/>
      <c r="H13" s="7"/>
      <c r="I13" s="7"/>
    </row>
    <row r="14" spans="1:29" s="18" customFormat="1" ht="34.9" customHeight="1" x14ac:dyDescent="0.25">
      <c r="A14" s="9">
        <v>1</v>
      </c>
      <c r="B14" s="17"/>
      <c r="C14" s="54" t="s">
        <v>71</v>
      </c>
      <c r="D14" s="55" t="s">
        <v>8</v>
      </c>
      <c r="E14" s="38" t="s">
        <v>9</v>
      </c>
      <c r="F14" s="53"/>
      <c r="G14" s="19"/>
      <c r="H14" s="19"/>
      <c r="I14" s="20">
        <f>G16*(E16=F14) + G17*(E17=F14) + G18*(E18=F14)</f>
        <v>0</v>
      </c>
      <c r="J14" s="21"/>
      <c r="K14" s="21"/>
      <c r="L14" s="21"/>
      <c r="M14" s="17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7"/>
      <c r="Y14" s="17"/>
      <c r="Z14" s="17"/>
      <c r="AA14" s="17"/>
      <c r="AB14" s="17"/>
      <c r="AC14" s="17"/>
    </row>
    <row r="15" spans="1:29" hidden="1" x14ac:dyDescent="0.25">
      <c r="A15" s="9">
        <v>0</v>
      </c>
      <c r="C15" s="2"/>
      <c r="D15" s="4"/>
      <c r="E15" s="39" t="s">
        <v>10</v>
      </c>
      <c r="F15" s="5"/>
      <c r="G15" s="23"/>
      <c r="H15" s="23"/>
      <c r="I15" s="7"/>
    </row>
    <row r="16" spans="1:29" hidden="1" x14ac:dyDescent="0.25">
      <c r="A16" s="9">
        <v>0</v>
      </c>
      <c r="C16" s="2"/>
      <c r="D16" s="4"/>
      <c r="E16" s="39" t="s">
        <v>11</v>
      </c>
      <c r="F16" s="5"/>
      <c r="G16" s="23">
        <v>-0.110513845463886</v>
      </c>
      <c r="H16" s="23"/>
      <c r="I16" s="7"/>
    </row>
    <row r="17" spans="1:12" hidden="1" x14ac:dyDescent="0.25">
      <c r="A17" s="9">
        <v>0</v>
      </c>
      <c r="C17" s="2"/>
      <c r="D17" s="4"/>
      <c r="E17" s="39" t="s">
        <v>12</v>
      </c>
      <c r="F17" s="5"/>
      <c r="G17" s="6">
        <v>-0.57802714312443704</v>
      </c>
      <c r="I17" s="7"/>
    </row>
    <row r="18" spans="1:12" hidden="1" x14ac:dyDescent="0.25">
      <c r="A18" s="9">
        <v>0</v>
      </c>
      <c r="C18" s="2"/>
      <c r="D18" s="4"/>
      <c r="E18" s="39" t="s">
        <v>13</v>
      </c>
      <c r="F18" s="5"/>
      <c r="G18" s="6">
        <v>-0.57802714312443704</v>
      </c>
      <c r="I18" s="7"/>
    </row>
    <row r="19" spans="1:12" s="25" customFormat="1" ht="3" customHeight="1" x14ac:dyDescent="0.3">
      <c r="A19" s="24" t="s">
        <v>78</v>
      </c>
      <c r="C19" s="58"/>
      <c r="D19" s="59"/>
      <c r="E19" s="40"/>
      <c r="F19" s="57"/>
    </row>
    <row r="20" spans="1:12" ht="34.9" customHeight="1" x14ac:dyDescent="0.25">
      <c r="A20" s="9">
        <v>1</v>
      </c>
      <c r="C20" s="54" t="s">
        <v>72</v>
      </c>
      <c r="D20" s="56" t="s">
        <v>91</v>
      </c>
      <c r="E20" s="39" t="s">
        <v>53</v>
      </c>
      <c r="F20" s="53"/>
      <c r="G20" s="6">
        <v>0.59781255334324401</v>
      </c>
      <c r="H20" s="6">
        <v>53</v>
      </c>
      <c r="I20" s="7">
        <f>G20*(F20&gt;53)</f>
        <v>0</v>
      </c>
      <c r="J20" s="6">
        <v>0.32874703499626262</v>
      </c>
      <c r="K20" s="8">
        <v>53</v>
      </c>
      <c r="L20" s="8">
        <f>J20*(F20&gt;53)</f>
        <v>0</v>
      </c>
    </row>
    <row r="21" spans="1:12" s="25" customFormat="1" ht="3" customHeight="1" x14ac:dyDescent="0.3">
      <c r="A21" s="24" t="s">
        <v>78</v>
      </c>
      <c r="C21" s="58"/>
      <c r="D21" s="59"/>
      <c r="E21" s="40"/>
      <c r="F21" s="57"/>
    </row>
    <row r="22" spans="1:12" ht="34.9" customHeight="1" x14ac:dyDescent="0.25">
      <c r="A22" s="9">
        <v>1</v>
      </c>
      <c r="C22" s="54" t="s">
        <v>96</v>
      </c>
      <c r="D22" s="55" t="s">
        <v>14</v>
      </c>
      <c r="E22" s="39" t="s">
        <v>16</v>
      </c>
      <c r="F22" s="53"/>
      <c r="G22" s="26"/>
      <c r="H22" s="26"/>
      <c r="I22" s="7"/>
      <c r="J22" s="6">
        <v>-0.39265166943620039</v>
      </c>
      <c r="L22" s="8">
        <f>J22*(F22=E22)</f>
        <v>0</v>
      </c>
    </row>
    <row r="23" spans="1:12" hidden="1" x14ac:dyDescent="0.25">
      <c r="A23" s="9">
        <v>0</v>
      </c>
      <c r="C23" s="3"/>
      <c r="D23" s="4"/>
      <c r="E23" s="39" t="s">
        <v>15</v>
      </c>
      <c r="F23" s="5"/>
      <c r="G23" s="23"/>
      <c r="H23" s="23"/>
      <c r="I23" s="7"/>
    </row>
    <row r="24" spans="1:12" s="25" customFormat="1" ht="3" customHeight="1" x14ac:dyDescent="0.3">
      <c r="A24" s="24" t="s">
        <v>78</v>
      </c>
      <c r="C24" s="58"/>
      <c r="D24" s="59"/>
      <c r="E24" s="40"/>
      <c r="F24" s="57"/>
    </row>
    <row r="25" spans="1:12" ht="34.9" customHeight="1" x14ac:dyDescent="0.25">
      <c r="A25" s="9">
        <v>1</v>
      </c>
      <c r="C25" s="54" t="s">
        <v>73</v>
      </c>
      <c r="D25" s="55" t="s">
        <v>17</v>
      </c>
      <c r="E25" s="39" t="s">
        <v>16</v>
      </c>
      <c r="F25" s="53"/>
      <c r="G25" s="23"/>
      <c r="H25" s="23"/>
      <c r="I25" s="7"/>
      <c r="J25" s="6">
        <v>-0.23638550310614437</v>
      </c>
      <c r="L25" s="8">
        <f>J25*(F25=E25)</f>
        <v>0</v>
      </c>
    </row>
    <row r="26" spans="1:12" hidden="1" x14ac:dyDescent="0.25">
      <c r="A26" s="9">
        <v>0</v>
      </c>
      <c r="C26" s="3"/>
      <c r="D26" s="4"/>
      <c r="E26" s="39" t="s">
        <v>15</v>
      </c>
      <c r="F26" s="5"/>
      <c r="G26" s="23"/>
      <c r="H26" s="23"/>
      <c r="I26" s="7"/>
    </row>
    <row r="27" spans="1:12" s="25" customFormat="1" ht="3" customHeight="1" x14ac:dyDescent="0.3">
      <c r="A27" s="24" t="s">
        <v>78</v>
      </c>
      <c r="C27" s="58"/>
      <c r="D27" s="59"/>
      <c r="E27" s="40"/>
      <c r="F27" s="57"/>
    </row>
    <row r="28" spans="1:12" ht="34.9" customHeight="1" x14ac:dyDescent="0.25">
      <c r="A28" s="9">
        <v>1</v>
      </c>
      <c r="C28" s="54" t="s">
        <v>74</v>
      </c>
      <c r="D28" s="55" t="s">
        <v>18</v>
      </c>
      <c r="E28" s="39" t="s">
        <v>16</v>
      </c>
      <c r="F28" s="53"/>
      <c r="G28" s="23"/>
      <c r="H28" s="23"/>
      <c r="I28" s="7"/>
      <c r="J28" s="6">
        <v>-0.18649631195656591</v>
      </c>
      <c r="L28" s="8">
        <f>J28*(F28=E28)</f>
        <v>0</v>
      </c>
    </row>
    <row r="29" spans="1:12" hidden="1" x14ac:dyDescent="0.25">
      <c r="A29" s="9">
        <v>0</v>
      </c>
      <c r="C29" s="3"/>
      <c r="D29" s="4"/>
      <c r="E29" s="39" t="s">
        <v>15</v>
      </c>
      <c r="F29" s="5"/>
      <c r="G29" s="23"/>
      <c r="H29" s="23"/>
      <c r="I29" s="7"/>
    </row>
    <row r="30" spans="1:12" s="25" customFormat="1" ht="3" customHeight="1" x14ac:dyDescent="0.3">
      <c r="A30" s="24" t="s">
        <v>78</v>
      </c>
      <c r="C30" s="58"/>
      <c r="D30" s="59"/>
      <c r="E30" s="40"/>
      <c r="F30" s="57"/>
    </row>
    <row r="31" spans="1:12" ht="34.9" customHeight="1" x14ac:dyDescent="0.25">
      <c r="A31" s="9">
        <v>1</v>
      </c>
      <c r="C31" s="54" t="s">
        <v>75</v>
      </c>
      <c r="D31" s="55" t="s">
        <v>19</v>
      </c>
      <c r="E31" s="39" t="s">
        <v>16</v>
      </c>
      <c r="F31" s="53"/>
      <c r="G31" s="23"/>
      <c r="H31" s="23"/>
      <c r="I31" s="7"/>
      <c r="J31" s="6">
        <v>-0.33333854977154437</v>
      </c>
      <c r="L31" s="8">
        <f>J31*(F31=E31)</f>
        <v>0</v>
      </c>
    </row>
    <row r="32" spans="1:12" hidden="1" x14ac:dyDescent="0.25">
      <c r="A32" s="9">
        <v>0</v>
      </c>
      <c r="C32" s="3"/>
      <c r="D32" s="4"/>
      <c r="E32" s="39" t="s">
        <v>15</v>
      </c>
      <c r="F32" s="5"/>
      <c r="G32" s="23"/>
      <c r="H32" s="23"/>
      <c r="I32" s="7"/>
    </row>
    <row r="33" spans="1:12" s="25" customFormat="1" ht="3" customHeight="1" x14ac:dyDescent="0.3">
      <c r="A33" s="24" t="s">
        <v>78</v>
      </c>
      <c r="C33" s="58"/>
      <c r="D33" s="59"/>
      <c r="E33" s="40"/>
      <c r="F33" s="57"/>
    </row>
    <row r="34" spans="1:12" ht="34.9" customHeight="1" x14ac:dyDescent="0.25">
      <c r="A34" s="9">
        <v>1</v>
      </c>
      <c r="C34" s="54" t="s">
        <v>76</v>
      </c>
      <c r="D34" s="55" t="s">
        <v>20</v>
      </c>
      <c r="E34" s="39" t="s">
        <v>53</v>
      </c>
      <c r="F34" s="53"/>
      <c r="G34" s="6">
        <v>-0.79747472929954777</v>
      </c>
      <c r="H34" s="6">
        <v>26</v>
      </c>
      <c r="I34" s="7">
        <f>G34*(F34&gt;26)</f>
        <v>0</v>
      </c>
      <c r="J34" s="6">
        <v>-0.31448978317841514</v>
      </c>
      <c r="K34" s="8">
        <v>21</v>
      </c>
      <c r="L34" s="8">
        <f>J34*(F34&gt;21)</f>
        <v>0</v>
      </c>
    </row>
    <row r="35" spans="1:12" s="25" customFormat="1" ht="3" customHeight="1" x14ac:dyDescent="0.3">
      <c r="A35" s="24" t="s">
        <v>78</v>
      </c>
      <c r="C35" s="58"/>
      <c r="D35" s="59"/>
      <c r="E35" s="40"/>
      <c r="F35" s="57"/>
    </row>
    <row r="36" spans="1:12" ht="34.9" customHeight="1" x14ac:dyDescent="0.25">
      <c r="A36" s="9">
        <v>1</v>
      </c>
      <c r="C36" s="54" t="s">
        <v>77</v>
      </c>
      <c r="D36" s="55" t="s">
        <v>21</v>
      </c>
      <c r="E36" s="39" t="s">
        <v>53</v>
      </c>
      <c r="F36" s="53"/>
      <c r="G36" s="6">
        <v>-0.52284623474525727</v>
      </c>
      <c r="H36" s="6">
        <v>35</v>
      </c>
      <c r="I36" s="7">
        <f>G36*(F36&gt;35)</f>
        <v>0</v>
      </c>
    </row>
    <row r="37" spans="1:12" s="25" customFormat="1" ht="3" customHeight="1" x14ac:dyDescent="0.3">
      <c r="A37" s="24" t="s">
        <v>78</v>
      </c>
      <c r="C37" s="58"/>
      <c r="D37" s="59"/>
      <c r="E37" s="40"/>
      <c r="F37" s="57"/>
    </row>
    <row r="38" spans="1:12" ht="34.9" customHeight="1" x14ac:dyDescent="0.25">
      <c r="A38" s="9">
        <v>1</v>
      </c>
      <c r="C38" s="54" t="s">
        <v>79</v>
      </c>
      <c r="D38" s="55" t="s">
        <v>22</v>
      </c>
      <c r="E38" s="39" t="s">
        <v>53</v>
      </c>
      <c r="F38" s="53"/>
      <c r="G38" s="6">
        <v>-0.58055792393487504</v>
      </c>
      <c r="H38" s="6">
        <v>28</v>
      </c>
      <c r="I38" s="7">
        <f>G38*(F38&gt;28)</f>
        <v>0</v>
      </c>
      <c r="J38" s="6">
        <v>-9.3609772166885399E-3</v>
      </c>
      <c r="L38" s="8">
        <f>J38*F38</f>
        <v>0</v>
      </c>
    </row>
    <row r="39" spans="1:12" s="25" customFormat="1" ht="3" customHeight="1" x14ac:dyDescent="0.3">
      <c r="A39" s="24" t="s">
        <v>78</v>
      </c>
      <c r="C39" s="58"/>
      <c r="D39" s="59"/>
      <c r="E39" s="40"/>
      <c r="F39" s="57"/>
    </row>
    <row r="40" spans="1:12" ht="34.9" customHeight="1" x14ac:dyDescent="0.25">
      <c r="A40" s="9">
        <v>1</v>
      </c>
      <c r="C40" s="54" t="s">
        <v>80</v>
      </c>
      <c r="D40" s="55" t="s">
        <v>23</v>
      </c>
      <c r="E40" s="39" t="s">
        <v>24</v>
      </c>
      <c r="F40" s="53"/>
      <c r="G40" s="6">
        <v>-0.74950309956144023</v>
      </c>
      <c r="I40" s="7">
        <f>G40*(F40=E40)</f>
        <v>0</v>
      </c>
      <c r="J40" s="6">
        <v>-0.388134725999425</v>
      </c>
      <c r="L40" s="8">
        <f>J40*(F40=E40)</f>
        <v>0</v>
      </c>
    </row>
    <row r="41" spans="1:12" hidden="1" x14ac:dyDescent="0.25">
      <c r="A41" s="9">
        <v>0</v>
      </c>
      <c r="C41" s="2"/>
      <c r="D41" s="4"/>
      <c r="E41" s="39" t="s">
        <v>25</v>
      </c>
      <c r="F41" s="5"/>
      <c r="G41" s="23"/>
      <c r="H41" s="23"/>
      <c r="I41" s="7"/>
      <c r="J41" s="6">
        <v>0.56119764665044525</v>
      </c>
      <c r="L41" s="8">
        <f>J41*(F40=E41)</f>
        <v>0</v>
      </c>
    </row>
    <row r="42" spans="1:12" hidden="1" x14ac:dyDescent="0.25">
      <c r="A42" s="9">
        <v>0</v>
      </c>
      <c r="C42" s="2"/>
      <c r="D42" s="4"/>
      <c r="E42" s="39" t="s">
        <v>30</v>
      </c>
      <c r="F42" s="5"/>
      <c r="G42" s="23"/>
      <c r="H42" s="23"/>
      <c r="I42" s="7"/>
    </row>
    <row r="43" spans="1:12" s="25" customFormat="1" ht="3" customHeight="1" x14ac:dyDescent="0.3">
      <c r="A43" s="24" t="s">
        <v>78</v>
      </c>
      <c r="C43" s="58"/>
      <c r="D43" s="59"/>
      <c r="E43" s="40"/>
      <c r="F43" s="57"/>
    </row>
    <row r="44" spans="1:12" ht="34.9" customHeight="1" x14ac:dyDescent="0.25">
      <c r="A44" s="9">
        <v>1</v>
      </c>
      <c r="C44" s="54" t="s">
        <v>81</v>
      </c>
      <c r="D44" s="55" t="s">
        <v>26</v>
      </c>
      <c r="E44" s="39" t="s">
        <v>27</v>
      </c>
      <c r="F44" s="53"/>
      <c r="G44" s="23"/>
      <c r="H44" s="23"/>
      <c r="I44" s="7"/>
    </row>
    <row r="45" spans="1:12" hidden="1" x14ac:dyDescent="0.25">
      <c r="A45" s="9">
        <v>0</v>
      </c>
      <c r="C45" s="2"/>
      <c r="D45" s="4"/>
      <c r="E45" s="39" t="s">
        <v>28</v>
      </c>
      <c r="F45" s="5"/>
      <c r="G45" s="23"/>
      <c r="H45" s="23"/>
      <c r="I45" s="7"/>
      <c r="J45" s="6">
        <v>3.9675502702514923E-2</v>
      </c>
      <c r="L45" s="8">
        <f>J45*(F44=E45)</f>
        <v>0</v>
      </c>
    </row>
    <row r="46" spans="1:12" hidden="1" x14ac:dyDescent="0.25">
      <c r="A46" s="9">
        <v>0</v>
      </c>
      <c r="C46" s="2"/>
      <c r="D46" s="4"/>
      <c r="E46" s="39" t="s">
        <v>29</v>
      </c>
      <c r="F46" s="5"/>
      <c r="G46" s="23"/>
      <c r="H46" s="23"/>
      <c r="I46" s="7"/>
      <c r="J46" s="6">
        <v>0.35372450776184411</v>
      </c>
      <c r="L46" s="8">
        <f>J46*(F44=E46)</f>
        <v>0</v>
      </c>
    </row>
    <row r="47" spans="1:12" s="25" customFormat="1" ht="3" customHeight="1" x14ac:dyDescent="0.3">
      <c r="A47" s="24" t="s">
        <v>78</v>
      </c>
      <c r="C47" s="58"/>
      <c r="D47" s="59"/>
      <c r="E47" s="40"/>
      <c r="F47" s="57"/>
    </row>
    <row r="48" spans="1:12" ht="34.9" customHeight="1" x14ac:dyDescent="0.25">
      <c r="A48" s="9">
        <v>1</v>
      </c>
      <c r="C48" s="54" t="s">
        <v>102</v>
      </c>
      <c r="D48" s="55" t="s">
        <v>31</v>
      </c>
      <c r="E48" s="39" t="s">
        <v>1</v>
      </c>
      <c r="F48" s="53"/>
      <c r="G48" s="6">
        <v>-2.4006183432323787</v>
      </c>
      <c r="I48" s="7">
        <f>G48*(F48=E48)</f>
        <v>0</v>
      </c>
      <c r="J48" s="6">
        <v>-0.99667822009630758</v>
      </c>
      <c r="L48" s="8">
        <f>J48*(F48=E48)</f>
        <v>0</v>
      </c>
    </row>
    <row r="49" spans="1:12" hidden="1" x14ac:dyDescent="0.25">
      <c r="A49" s="9">
        <v>0</v>
      </c>
      <c r="C49" s="2"/>
      <c r="D49" s="4"/>
      <c r="E49" s="39" t="s">
        <v>2</v>
      </c>
      <c r="F49" s="5"/>
      <c r="G49" s="23"/>
      <c r="H49" s="23"/>
      <c r="I49" s="7"/>
    </row>
    <row r="50" spans="1:12" s="25" customFormat="1" ht="3" customHeight="1" x14ac:dyDescent="0.3">
      <c r="A50" s="24" t="s">
        <v>78</v>
      </c>
      <c r="C50" s="58"/>
      <c r="D50" s="59"/>
      <c r="E50" s="40"/>
      <c r="F50" s="57"/>
    </row>
    <row r="51" spans="1:12" ht="34.9" customHeight="1" x14ac:dyDescent="0.25">
      <c r="A51" s="9">
        <v>1</v>
      </c>
      <c r="C51" s="54" t="s">
        <v>82</v>
      </c>
      <c r="D51" s="55" t="s">
        <v>32</v>
      </c>
      <c r="E51" s="39" t="s">
        <v>54</v>
      </c>
      <c r="F51" s="53"/>
      <c r="G51" s="23"/>
      <c r="H51" s="23"/>
      <c r="I51" s="7"/>
      <c r="J51" s="6">
        <v>-1.6830712967505219E-2</v>
      </c>
      <c r="L51" s="8">
        <f>J51*F51</f>
        <v>0</v>
      </c>
    </row>
    <row r="52" spans="1:12" s="25" customFormat="1" ht="3" customHeight="1" x14ac:dyDescent="0.3">
      <c r="A52" s="24" t="s">
        <v>78</v>
      </c>
      <c r="C52" s="58"/>
      <c r="D52" s="59"/>
      <c r="E52" s="40"/>
      <c r="F52" s="57"/>
    </row>
    <row r="53" spans="1:12" ht="34.9" customHeight="1" x14ac:dyDescent="0.25">
      <c r="A53" s="9">
        <v>1</v>
      </c>
      <c r="C53" s="54" t="s">
        <v>83</v>
      </c>
      <c r="D53" s="55" t="s">
        <v>33</v>
      </c>
      <c r="E53" s="39" t="s">
        <v>1</v>
      </c>
      <c r="F53" s="53"/>
      <c r="G53" s="6">
        <v>-0.84399499637522002</v>
      </c>
      <c r="I53" s="7">
        <f>G53*(F53=E53)</f>
        <v>0</v>
      </c>
      <c r="J53" s="6">
        <v>-0.35786694098219707</v>
      </c>
      <c r="L53" s="8">
        <f>J53*(F53=E53)</f>
        <v>0</v>
      </c>
    </row>
    <row r="54" spans="1:12" hidden="1" x14ac:dyDescent="0.25">
      <c r="A54" s="9">
        <v>0</v>
      </c>
      <c r="C54" s="2"/>
      <c r="D54" s="4"/>
      <c r="E54" s="39" t="s">
        <v>2</v>
      </c>
      <c r="F54" s="5"/>
      <c r="G54" s="23"/>
      <c r="H54" s="23"/>
      <c r="I54" s="7"/>
    </row>
    <row r="55" spans="1:12" s="25" customFormat="1" ht="3" customHeight="1" x14ac:dyDescent="0.3">
      <c r="A55" s="24" t="s">
        <v>78</v>
      </c>
      <c r="C55" s="58"/>
      <c r="D55" s="59"/>
      <c r="E55" s="40"/>
      <c r="F55" s="57"/>
    </row>
    <row r="56" spans="1:12" ht="34.9" customHeight="1" x14ac:dyDescent="0.25">
      <c r="A56" s="9">
        <v>1</v>
      </c>
      <c r="C56" s="54" t="s">
        <v>84</v>
      </c>
      <c r="D56" s="55" t="s">
        <v>34</v>
      </c>
      <c r="E56" s="39" t="s">
        <v>1</v>
      </c>
      <c r="F56" s="53"/>
      <c r="G56" s="6">
        <v>-0.77620854588391641</v>
      </c>
      <c r="I56" s="7">
        <f>G56*(F56=E56)</f>
        <v>0</v>
      </c>
    </row>
    <row r="57" spans="1:12" hidden="1" x14ac:dyDescent="0.25">
      <c r="A57" s="9">
        <v>0</v>
      </c>
      <c r="C57" s="2"/>
      <c r="D57" s="4"/>
      <c r="E57" s="39" t="s">
        <v>2</v>
      </c>
      <c r="F57" s="5"/>
      <c r="G57" s="23"/>
      <c r="H57" s="23"/>
      <c r="I57" s="7"/>
    </row>
    <row r="58" spans="1:12" hidden="1" x14ac:dyDescent="0.25">
      <c r="A58" s="9">
        <v>0</v>
      </c>
      <c r="C58" s="2"/>
      <c r="D58" s="4"/>
      <c r="E58" s="39" t="s">
        <v>35</v>
      </c>
      <c r="F58" s="5"/>
      <c r="G58" s="6">
        <v>-0.58807353993796752</v>
      </c>
      <c r="I58" s="7">
        <f>G58*(F56=E58)</f>
        <v>0</v>
      </c>
    </row>
    <row r="59" spans="1:12" s="25" customFormat="1" ht="3" customHeight="1" x14ac:dyDescent="0.3">
      <c r="A59" s="24" t="s">
        <v>78</v>
      </c>
      <c r="C59" s="58"/>
      <c r="D59" s="59"/>
      <c r="E59" s="40"/>
      <c r="F59" s="57"/>
    </row>
    <row r="60" spans="1:12" ht="34.9" customHeight="1" x14ac:dyDescent="0.25">
      <c r="A60" s="9">
        <v>1</v>
      </c>
      <c r="C60" s="54" t="s">
        <v>86</v>
      </c>
      <c r="D60" s="55" t="s">
        <v>85</v>
      </c>
      <c r="E60" s="39" t="s">
        <v>55</v>
      </c>
      <c r="F60" s="53"/>
      <c r="G60" s="23"/>
      <c r="H60" s="23"/>
      <c r="I60" s="7"/>
      <c r="J60" s="6">
        <v>-2.6266362271130904E-3</v>
      </c>
      <c r="L60" s="8">
        <f>J60*F60</f>
        <v>0</v>
      </c>
    </row>
    <row r="61" spans="1:12" s="25" customFormat="1" ht="3" customHeight="1" x14ac:dyDescent="0.3">
      <c r="A61" s="24" t="s">
        <v>78</v>
      </c>
      <c r="C61" s="58"/>
      <c r="D61" s="59"/>
      <c r="E61" s="40"/>
      <c r="F61" s="57"/>
    </row>
    <row r="62" spans="1:12" ht="34.9" customHeight="1" x14ac:dyDescent="0.25">
      <c r="A62" s="9">
        <v>1</v>
      </c>
      <c r="C62" s="54" t="s">
        <v>87</v>
      </c>
      <c r="D62" s="55" t="s">
        <v>36</v>
      </c>
      <c r="E62" s="39" t="s">
        <v>1</v>
      </c>
      <c r="F62" s="53"/>
      <c r="G62" s="23"/>
      <c r="H62" s="23"/>
      <c r="I62" s="7"/>
      <c r="J62" s="6">
        <v>0.30760952220432031</v>
      </c>
      <c r="L62" s="8">
        <f>J62*(F62=E62)</f>
        <v>0</v>
      </c>
    </row>
    <row r="63" spans="1:12" hidden="1" x14ac:dyDescent="0.25">
      <c r="A63" s="9">
        <v>0</v>
      </c>
      <c r="C63" s="2"/>
      <c r="D63" s="4"/>
      <c r="E63" s="39" t="s">
        <v>2</v>
      </c>
      <c r="F63" s="5"/>
      <c r="G63" s="23"/>
      <c r="H63" s="23"/>
      <c r="I63" s="7"/>
    </row>
    <row r="64" spans="1:12" s="25" customFormat="1" ht="3" customHeight="1" x14ac:dyDescent="0.3">
      <c r="A64" s="24" t="s">
        <v>78</v>
      </c>
      <c r="C64" s="58"/>
      <c r="D64" s="59"/>
      <c r="E64" s="40"/>
      <c r="F64" s="57"/>
    </row>
    <row r="65" spans="1:12" ht="34.9" customHeight="1" x14ac:dyDescent="0.25">
      <c r="A65" s="9">
        <v>1</v>
      </c>
      <c r="C65" s="54" t="s">
        <v>88</v>
      </c>
      <c r="D65" s="55" t="s">
        <v>37</v>
      </c>
      <c r="E65" s="39" t="s">
        <v>1</v>
      </c>
      <c r="F65" s="53"/>
      <c r="G65" s="23"/>
      <c r="H65" s="23"/>
      <c r="I65" s="7"/>
      <c r="J65" s="6">
        <v>-0.16091151392386346</v>
      </c>
      <c r="L65" s="8">
        <f>J65*(F65=E65)</f>
        <v>0</v>
      </c>
    </row>
    <row r="66" spans="1:12" hidden="1" x14ac:dyDescent="0.25">
      <c r="A66" s="9">
        <v>0</v>
      </c>
      <c r="C66" s="2"/>
      <c r="D66" s="4"/>
      <c r="E66" s="39" t="s">
        <v>2</v>
      </c>
      <c r="F66" s="5"/>
      <c r="G66" s="23"/>
      <c r="H66" s="23"/>
      <c r="I66" s="7"/>
    </row>
    <row r="67" spans="1:12" s="25" customFormat="1" ht="3" customHeight="1" x14ac:dyDescent="0.3">
      <c r="A67" s="24" t="s">
        <v>78</v>
      </c>
      <c r="C67" s="58"/>
      <c r="D67" s="59"/>
      <c r="E67" s="40"/>
      <c r="F67" s="57"/>
    </row>
    <row r="68" spans="1:12" ht="34.9" customHeight="1" x14ac:dyDescent="0.25">
      <c r="A68" s="9">
        <v>1</v>
      </c>
      <c r="C68" s="54" t="s">
        <v>89</v>
      </c>
      <c r="D68" s="55" t="s">
        <v>38</v>
      </c>
      <c r="E68" s="39" t="s">
        <v>39</v>
      </c>
      <c r="F68" s="53"/>
      <c r="G68" s="23"/>
      <c r="H68" s="23"/>
      <c r="I68" s="7"/>
    </row>
    <row r="69" spans="1:12" hidden="1" x14ac:dyDescent="0.25">
      <c r="A69" s="9">
        <v>0</v>
      </c>
      <c r="C69" s="2"/>
      <c r="D69" s="4"/>
      <c r="E69" s="39" t="s">
        <v>40</v>
      </c>
      <c r="F69" s="5"/>
      <c r="G69" s="23"/>
      <c r="H69" s="23"/>
      <c r="I69" s="7"/>
      <c r="J69" s="6">
        <v>8.574604531672159E-3</v>
      </c>
      <c r="L69" s="8">
        <f>J69*(F68=E69)</f>
        <v>0</v>
      </c>
    </row>
    <row r="70" spans="1:12" hidden="1" x14ac:dyDescent="0.25">
      <c r="A70" s="9">
        <v>0</v>
      </c>
      <c r="C70" s="2"/>
      <c r="D70" s="4"/>
      <c r="E70" s="39" t="s">
        <v>41</v>
      </c>
      <c r="F70" s="5"/>
      <c r="G70" s="23"/>
      <c r="H70" s="23"/>
      <c r="I70" s="7"/>
      <c r="J70" s="6">
        <v>0.15994135899674389</v>
      </c>
      <c r="L70" s="8">
        <f>J70*(F68=E70)</f>
        <v>0</v>
      </c>
    </row>
    <row r="71" spans="1:12" hidden="1" x14ac:dyDescent="0.25">
      <c r="A71" s="9">
        <v>0</v>
      </c>
      <c r="C71" s="2"/>
      <c r="D71" s="4"/>
      <c r="E71" s="39" t="s">
        <v>42</v>
      </c>
      <c r="F71" s="5"/>
      <c r="G71" s="23"/>
      <c r="H71" s="23"/>
      <c r="I71" s="7"/>
      <c r="J71" s="6">
        <v>0.39566960098847426</v>
      </c>
      <c r="L71" s="8">
        <f>J71*(F68=E71)</f>
        <v>0</v>
      </c>
    </row>
    <row r="72" spans="1:12" hidden="1" x14ac:dyDescent="0.25">
      <c r="A72" s="9">
        <v>0</v>
      </c>
      <c r="C72" s="2"/>
      <c r="D72" s="4"/>
      <c r="E72" s="39" t="s">
        <v>35</v>
      </c>
      <c r="F72" s="5"/>
      <c r="G72" s="23"/>
      <c r="H72" s="23"/>
      <c r="I72" s="7"/>
      <c r="J72" s="6">
        <v>0.40367912673969369</v>
      </c>
      <c r="L72" s="8">
        <f>J72*(F68=E72)</f>
        <v>0</v>
      </c>
    </row>
    <row r="73" spans="1:12" s="25" customFormat="1" ht="3" customHeight="1" x14ac:dyDescent="0.3">
      <c r="A73" s="24" t="s">
        <v>78</v>
      </c>
      <c r="C73" s="58"/>
      <c r="D73" s="59"/>
      <c r="E73" s="40"/>
      <c r="F73" s="57"/>
    </row>
    <row r="74" spans="1:12" ht="34.9" customHeight="1" x14ac:dyDescent="0.25">
      <c r="A74" s="9">
        <v>1</v>
      </c>
      <c r="C74" s="54" t="s">
        <v>90</v>
      </c>
      <c r="D74" s="55" t="s">
        <v>58</v>
      </c>
      <c r="E74" s="39" t="s">
        <v>56</v>
      </c>
      <c r="F74" s="53"/>
      <c r="G74" s="6">
        <v>0.30855445622418626</v>
      </c>
      <c r="I74" s="7">
        <f>G74*F74</f>
        <v>0</v>
      </c>
    </row>
    <row r="75" spans="1:12" s="25" customFormat="1" ht="3" customHeight="1" x14ac:dyDescent="0.3">
      <c r="A75" s="24" t="s">
        <v>78</v>
      </c>
      <c r="C75" s="58"/>
      <c r="D75" s="59"/>
      <c r="E75" s="40"/>
      <c r="F75" s="57"/>
    </row>
    <row r="76" spans="1:12" ht="34.9" customHeight="1" x14ac:dyDescent="0.25">
      <c r="A76" s="9">
        <v>1</v>
      </c>
      <c r="C76" s="54" t="s">
        <v>97</v>
      </c>
      <c r="D76" s="55" t="s">
        <v>59</v>
      </c>
      <c r="E76" s="39" t="s">
        <v>56</v>
      </c>
      <c r="F76" s="53"/>
      <c r="G76" s="6">
        <v>-0.37349083390730786</v>
      </c>
      <c r="I76" s="7">
        <f>G76*F76</f>
        <v>0</v>
      </c>
      <c r="J76" s="6">
        <v>-0.38987852070678009</v>
      </c>
      <c r="K76" s="8">
        <v>4.5</v>
      </c>
      <c r="L76" s="8">
        <f>J76*(F76&gt;4.5)</f>
        <v>0</v>
      </c>
    </row>
    <row r="77" spans="1:12" s="25" customFormat="1" ht="3" customHeight="1" x14ac:dyDescent="0.3">
      <c r="A77" s="24" t="s">
        <v>78</v>
      </c>
      <c r="C77" s="58"/>
      <c r="D77" s="59"/>
      <c r="E77" s="40"/>
      <c r="F77" s="57"/>
    </row>
    <row r="78" spans="1:12" ht="34.9" customHeight="1" x14ac:dyDescent="0.25">
      <c r="A78" s="9">
        <v>1</v>
      </c>
      <c r="C78" s="54" t="s">
        <v>98</v>
      </c>
      <c r="D78" s="55" t="s">
        <v>43</v>
      </c>
      <c r="E78" s="41" t="s">
        <v>44</v>
      </c>
      <c r="F78" s="53"/>
      <c r="G78" s="23"/>
      <c r="H78" s="23"/>
      <c r="I78" s="7"/>
    </row>
    <row r="79" spans="1:12" ht="318.75" hidden="1" x14ac:dyDescent="0.25">
      <c r="A79" s="9">
        <v>0</v>
      </c>
      <c r="C79" s="2"/>
      <c r="D79" s="4"/>
      <c r="E79" s="41" t="s">
        <v>45</v>
      </c>
      <c r="F79" s="5"/>
      <c r="G79" s="23"/>
      <c r="H79" s="23"/>
      <c r="I79" s="7"/>
    </row>
    <row r="80" spans="1:12" ht="168.75" hidden="1" x14ac:dyDescent="0.25">
      <c r="A80" s="9">
        <v>0</v>
      </c>
      <c r="C80" s="2"/>
      <c r="D80" s="4"/>
      <c r="E80" s="41" t="s">
        <v>46</v>
      </c>
      <c r="F80" s="5"/>
      <c r="G80" s="23"/>
      <c r="H80" s="23"/>
      <c r="I80" s="7"/>
    </row>
    <row r="81" spans="1:12" ht="225" hidden="1" x14ac:dyDescent="0.25">
      <c r="A81" s="9">
        <v>0</v>
      </c>
      <c r="C81" s="2"/>
      <c r="D81" s="4"/>
      <c r="E81" s="41" t="s">
        <v>47</v>
      </c>
      <c r="F81" s="5"/>
      <c r="G81" s="6">
        <v>0.66214447117390207</v>
      </c>
      <c r="I81" s="7">
        <f>G81*(F78=E81)</f>
        <v>0</v>
      </c>
    </row>
    <row r="82" spans="1:12" ht="356.25" hidden="1" x14ac:dyDescent="0.25">
      <c r="A82" s="9">
        <v>0</v>
      </c>
      <c r="C82" s="2"/>
      <c r="D82" s="4"/>
      <c r="E82" s="41" t="s">
        <v>48</v>
      </c>
      <c r="F82" s="5"/>
      <c r="G82" s="6">
        <v>0.11928061738058457</v>
      </c>
      <c r="I82" s="7">
        <f>G82*(F78=E82)</f>
        <v>0</v>
      </c>
    </row>
    <row r="83" spans="1:12" s="25" customFormat="1" ht="3" customHeight="1" x14ac:dyDescent="0.3">
      <c r="A83" s="24" t="s">
        <v>78</v>
      </c>
      <c r="C83" s="58"/>
      <c r="D83" s="59"/>
      <c r="E83" s="40"/>
      <c r="F83" s="57"/>
    </row>
    <row r="84" spans="1:12" ht="34.9" customHeight="1" x14ac:dyDescent="0.25">
      <c r="A84" s="9">
        <v>1</v>
      </c>
      <c r="C84" s="54" t="s">
        <v>99</v>
      </c>
      <c r="D84" s="55" t="s">
        <v>50</v>
      </c>
      <c r="E84" s="39" t="s">
        <v>10</v>
      </c>
      <c r="F84" s="53"/>
      <c r="G84" s="23"/>
      <c r="H84" s="23"/>
      <c r="I84" s="7"/>
    </row>
    <row r="85" spans="1:12" hidden="1" x14ac:dyDescent="0.25">
      <c r="A85" s="9">
        <v>0</v>
      </c>
      <c r="C85" s="2"/>
      <c r="D85" s="4"/>
      <c r="E85" s="39" t="s">
        <v>11</v>
      </c>
      <c r="F85" s="5"/>
      <c r="G85" s="23"/>
      <c r="H85" s="23"/>
      <c r="I85" s="7"/>
    </row>
    <row r="86" spans="1:12" hidden="1" x14ac:dyDescent="0.25">
      <c r="A86" s="9">
        <v>0</v>
      </c>
      <c r="C86" s="2"/>
      <c r="D86" s="4"/>
      <c r="E86" s="39" t="s">
        <v>51</v>
      </c>
      <c r="F86" s="5"/>
      <c r="G86" s="23"/>
      <c r="H86" s="23"/>
      <c r="I86" s="7"/>
      <c r="J86" s="6">
        <v>-0.17707200992484462</v>
      </c>
      <c r="L86" s="8">
        <f>J86*(F84=E86)</f>
        <v>0</v>
      </c>
    </row>
    <row r="87" spans="1:12" hidden="1" x14ac:dyDescent="0.25">
      <c r="A87" s="9">
        <v>0</v>
      </c>
      <c r="C87" s="2"/>
      <c r="D87" s="4"/>
      <c r="E87" s="39" t="s">
        <v>13</v>
      </c>
      <c r="F87" s="5"/>
      <c r="G87" s="23"/>
      <c r="H87" s="23"/>
      <c r="I87" s="7"/>
      <c r="J87" s="6">
        <v>-0.41149716017275983</v>
      </c>
      <c r="L87" s="8">
        <f>J87*(F84=E87)</f>
        <v>0</v>
      </c>
    </row>
    <row r="88" spans="1:12" hidden="1" x14ac:dyDescent="0.25">
      <c r="A88" s="9">
        <v>0</v>
      </c>
      <c r="C88" s="2"/>
      <c r="D88" s="4"/>
      <c r="E88" s="39" t="s">
        <v>52</v>
      </c>
      <c r="F88" s="5"/>
      <c r="G88" s="23"/>
      <c r="H88" s="23"/>
      <c r="I88" s="7"/>
      <c r="J88" s="6">
        <v>-0.41149716017275983</v>
      </c>
      <c r="L88" s="8">
        <f>J88*(F84=E88)</f>
        <v>0</v>
      </c>
    </row>
    <row r="89" spans="1:12" s="25" customFormat="1" ht="3" customHeight="1" x14ac:dyDescent="0.3">
      <c r="A89" s="24" t="s">
        <v>78</v>
      </c>
      <c r="C89" s="58"/>
      <c r="D89" s="59"/>
      <c r="E89" s="40"/>
      <c r="F89" s="57"/>
    </row>
    <row r="90" spans="1:12" ht="34.9" customHeight="1" x14ac:dyDescent="0.25">
      <c r="A90" s="9">
        <v>1</v>
      </c>
      <c r="C90" s="54" t="s">
        <v>100</v>
      </c>
      <c r="D90" s="55" t="s">
        <v>60</v>
      </c>
      <c r="E90" s="39" t="s">
        <v>57</v>
      </c>
      <c r="F90" s="53"/>
      <c r="G90" s="23"/>
      <c r="H90" s="23"/>
      <c r="I90" s="7"/>
      <c r="J90" s="6">
        <v>-0.19177814447027619</v>
      </c>
      <c r="L90" s="8">
        <f>J90*F90</f>
        <v>0</v>
      </c>
    </row>
    <row r="91" spans="1:12" s="25" customFormat="1" ht="3" customHeight="1" x14ac:dyDescent="0.3">
      <c r="A91" s="24" t="s">
        <v>78</v>
      </c>
      <c r="C91" s="58"/>
      <c r="D91" s="59"/>
      <c r="E91" s="40"/>
      <c r="F91" s="57"/>
    </row>
    <row r="92" spans="1:12" ht="34.9" customHeight="1" x14ac:dyDescent="0.25">
      <c r="A92" s="9">
        <v>1</v>
      </c>
      <c r="C92" s="54" t="s">
        <v>101</v>
      </c>
      <c r="D92" s="55" t="s">
        <v>49</v>
      </c>
      <c r="E92" s="39" t="s">
        <v>53</v>
      </c>
      <c r="F92" s="53"/>
      <c r="G92" s="6">
        <v>-1.1136175428205359</v>
      </c>
      <c r="H92" s="6">
        <v>51</v>
      </c>
      <c r="I92" s="7">
        <f>G92*(F92&gt;51)</f>
        <v>0</v>
      </c>
      <c r="J92" s="6">
        <v>-3.4297015745554309E-3</v>
      </c>
      <c r="L92" s="8">
        <f>J92*F92</f>
        <v>0</v>
      </c>
    </row>
    <row r="94" spans="1:12" x14ac:dyDescent="0.3">
      <c r="D94" s="65"/>
    </row>
    <row r="95" spans="1:12" x14ac:dyDescent="0.3">
      <c r="D95" s="65"/>
    </row>
    <row r="96" spans="1:12" ht="27" customHeight="1" x14ac:dyDescent="0.3">
      <c r="D96" s="60" t="s">
        <v>103</v>
      </c>
      <c r="F96" s="81" t="str">
        <f>IF(COUNTA(F14:F92)=25, "Eingaben vollständig", "Eingaben unvollständig")</f>
        <v>Eingaben unvollständig</v>
      </c>
    </row>
    <row r="97" spans="1:13" s="10" customFormat="1" ht="30.6" customHeight="1" x14ac:dyDescent="0.3">
      <c r="A97" s="27">
        <v>1</v>
      </c>
      <c r="C97" s="61"/>
      <c r="D97" s="88" t="s">
        <v>108</v>
      </c>
      <c r="E97" s="35"/>
      <c r="F97" s="64"/>
    </row>
    <row r="98" spans="1:13" ht="0.75" customHeight="1" thickBot="1" x14ac:dyDescent="0.35">
      <c r="D98" s="65" t="s">
        <v>3</v>
      </c>
      <c r="E98" s="42">
        <f>SUM(I12:I92)</f>
        <v>5.0513868366137951</v>
      </c>
      <c r="F98" s="71">
        <f>SUM(I12:I92)</f>
        <v>5.0513868366137951</v>
      </c>
      <c r="G98" s="10"/>
      <c r="H98" s="10"/>
      <c r="I98" s="10"/>
      <c r="J98" s="10"/>
      <c r="K98" s="10"/>
      <c r="L98" s="10"/>
    </row>
    <row r="99" spans="1:13" s="8" customFormat="1" ht="22.15" customHeight="1" x14ac:dyDescent="0.25">
      <c r="A99" s="28">
        <v>1</v>
      </c>
      <c r="B99" s="10"/>
      <c r="C99" s="61"/>
      <c r="D99" s="86" t="s">
        <v>104</v>
      </c>
      <c r="E99" s="43"/>
      <c r="F99" s="84" t="str">
        <f>IF( F96="Eingaben vollständig", (EXP(I108)) / (1+EXP(I108))*100, "")</f>
        <v/>
      </c>
      <c r="G99" s="10"/>
      <c r="H99" s="10"/>
      <c r="I99" s="10"/>
      <c r="J99" s="10"/>
      <c r="K99" s="10"/>
      <c r="L99" s="10"/>
      <c r="M99" s="10"/>
    </row>
    <row r="100" spans="1:13" s="8" customFormat="1" ht="22.15" customHeight="1" x14ac:dyDescent="0.25">
      <c r="A100" s="28">
        <v>1</v>
      </c>
      <c r="B100" s="10"/>
      <c r="C100" s="61"/>
      <c r="D100" s="87" t="s">
        <v>105</v>
      </c>
      <c r="E100" s="44"/>
      <c r="F100" s="82" t="str">
        <f>IF( F96="Eingaben vollständig",  IF(F99&gt;76.3,"arbeitsfähig","nicht arbeitsfähig"), "")</f>
        <v/>
      </c>
      <c r="G100" s="10"/>
      <c r="H100" s="10"/>
      <c r="I100" s="10"/>
      <c r="J100" s="10"/>
      <c r="K100" s="10"/>
      <c r="L100" s="10"/>
      <c r="M100" s="10"/>
    </row>
    <row r="101" spans="1:13" s="8" customFormat="1" ht="12.6" hidden="1" customHeight="1" x14ac:dyDescent="0.3">
      <c r="A101" s="28">
        <v>1</v>
      </c>
      <c r="B101" s="10"/>
      <c r="C101" s="61"/>
      <c r="D101" s="66" t="s">
        <v>92</v>
      </c>
      <c r="E101" s="45"/>
      <c r="F101" s="72"/>
      <c r="G101" s="10"/>
      <c r="H101" s="10"/>
      <c r="I101" s="10"/>
      <c r="J101" s="10"/>
      <c r="K101" s="10"/>
      <c r="L101" s="10"/>
      <c r="M101" s="10"/>
    </row>
    <row r="102" spans="1:13" s="8" customFormat="1" ht="4.1500000000000004" customHeight="1" thickBot="1" x14ac:dyDescent="0.35">
      <c r="A102" s="28"/>
      <c r="B102" s="10"/>
      <c r="C102" s="61"/>
      <c r="D102" s="67"/>
      <c r="E102" s="46"/>
      <c r="F102" s="73"/>
      <c r="G102" s="10"/>
      <c r="H102" s="10"/>
      <c r="I102" s="10"/>
      <c r="J102" s="10"/>
      <c r="K102" s="10"/>
      <c r="L102" s="10"/>
      <c r="M102" s="10"/>
    </row>
    <row r="103" spans="1:13" s="8" customFormat="1" ht="6.75" customHeight="1" thickBot="1" x14ac:dyDescent="0.35">
      <c r="A103" s="28"/>
      <c r="B103" s="10"/>
      <c r="C103" s="61"/>
      <c r="D103" s="68"/>
      <c r="E103" s="35"/>
      <c r="F103" s="64"/>
      <c r="G103" s="10"/>
      <c r="H103" s="10"/>
      <c r="I103" s="10"/>
      <c r="J103" s="10"/>
      <c r="K103" s="10"/>
      <c r="L103" s="10"/>
      <c r="M103" s="10"/>
    </row>
    <row r="104" spans="1:13" s="8" customFormat="1" ht="22.9" customHeight="1" x14ac:dyDescent="0.3">
      <c r="A104" s="28">
        <v>1</v>
      </c>
      <c r="B104" s="10"/>
      <c r="C104" s="61"/>
      <c r="D104" s="86" t="s">
        <v>68</v>
      </c>
      <c r="E104" s="47"/>
      <c r="F104" s="85" t="str">
        <f>IF( F96="Eingaben vollständig", L108, "")</f>
        <v/>
      </c>
      <c r="G104" s="10"/>
      <c r="H104" s="10"/>
      <c r="I104" s="10"/>
      <c r="J104" s="10"/>
      <c r="K104" s="10"/>
      <c r="L104" s="10"/>
      <c r="M104" s="10"/>
    </row>
    <row r="105" spans="1:13" s="8" customFormat="1" ht="22.9" customHeight="1" x14ac:dyDescent="0.3">
      <c r="A105" s="28">
        <v>1</v>
      </c>
      <c r="B105" s="10"/>
      <c r="C105" s="61"/>
      <c r="D105" s="87" t="s">
        <v>69</v>
      </c>
      <c r="E105" s="48"/>
      <c r="F105" s="83" t="str">
        <f>IF( F96="Eingaben vollständig", IF(F104&gt;0.207,"kürzere AU-Dauer","längere AU-Dauer"), "")</f>
        <v/>
      </c>
      <c r="G105" s="10"/>
      <c r="H105" s="10"/>
      <c r="I105" s="10"/>
      <c r="J105" s="10"/>
      <c r="K105" s="10"/>
      <c r="L105" s="10"/>
      <c r="M105" s="10"/>
    </row>
    <row r="106" spans="1:13" s="34" customFormat="1" ht="12.6" hidden="1" customHeight="1" x14ac:dyDescent="0.25">
      <c r="A106" s="32"/>
      <c r="B106" s="33"/>
      <c r="C106" s="77"/>
      <c r="D106" s="69" t="s">
        <v>93</v>
      </c>
      <c r="E106" s="49"/>
      <c r="F106" s="74"/>
      <c r="G106" s="33"/>
      <c r="H106" s="33"/>
      <c r="I106" s="33"/>
      <c r="J106" s="33"/>
      <c r="K106" s="33"/>
      <c r="L106" s="33"/>
      <c r="M106" s="33"/>
    </row>
    <row r="107" spans="1:13" s="8" customFormat="1" ht="3.6" customHeight="1" thickBot="1" x14ac:dyDescent="0.35">
      <c r="A107" s="28"/>
      <c r="B107" s="10"/>
      <c r="C107" s="61"/>
      <c r="D107" s="70"/>
      <c r="E107" s="46"/>
      <c r="F107" s="73"/>
      <c r="G107" s="10"/>
      <c r="H107" s="10"/>
      <c r="I107" s="10"/>
      <c r="J107" s="10"/>
      <c r="K107" s="10"/>
      <c r="L107" s="10"/>
      <c r="M107" s="10"/>
    </row>
    <row r="108" spans="1:13" s="8" customFormat="1" x14ac:dyDescent="0.3">
      <c r="A108" s="28"/>
      <c r="B108" s="10"/>
      <c r="C108" s="61"/>
      <c r="D108" s="10"/>
      <c r="E108" s="35"/>
      <c r="F108" s="10"/>
      <c r="G108" s="8">
        <f>COUNTA(G12:G92)</f>
        <v>18</v>
      </c>
      <c r="I108" s="29">
        <f>SUM(I12:I92)</f>
        <v>5.0513868366137951</v>
      </c>
      <c r="J108" s="8">
        <f>COUNTA(J12:J92)</f>
        <v>27</v>
      </c>
      <c r="L108" s="30">
        <f>SUM(L12:L92)</f>
        <v>0</v>
      </c>
      <c r="M108" s="10"/>
    </row>
    <row r="109" spans="1:13" s="8" customFormat="1" x14ac:dyDescent="0.3">
      <c r="A109" s="28"/>
      <c r="B109" s="10"/>
      <c r="C109" s="63"/>
      <c r="E109" s="45"/>
      <c r="M109" s="10"/>
    </row>
    <row r="110" spans="1:13" s="8" customFormat="1" x14ac:dyDescent="0.3">
      <c r="A110" s="28"/>
      <c r="B110" s="10"/>
      <c r="C110" s="63"/>
      <c r="E110" s="45"/>
      <c r="M110" s="10"/>
    </row>
    <row r="111" spans="1:13" s="8" customFormat="1" x14ac:dyDescent="0.3">
      <c r="A111" s="28"/>
      <c r="B111" s="10"/>
      <c r="C111" s="63"/>
      <c r="E111" s="45"/>
      <c r="M111" s="10"/>
    </row>
    <row r="112" spans="1:13" s="8" customFormat="1" x14ac:dyDescent="0.3">
      <c r="A112" s="28"/>
      <c r="B112" s="10"/>
      <c r="C112" s="63"/>
      <c r="E112" s="45"/>
      <c r="M112" s="10"/>
    </row>
    <row r="113" spans="1:13" s="8" customFormat="1" x14ac:dyDescent="0.3">
      <c r="A113" s="28"/>
      <c r="B113" s="10"/>
      <c r="C113" s="63"/>
      <c r="E113" s="45"/>
      <c r="M113" s="10"/>
    </row>
    <row r="114" spans="1:13" s="8" customFormat="1" x14ac:dyDescent="0.3">
      <c r="A114" s="28"/>
      <c r="B114" s="10"/>
      <c r="C114" s="63"/>
      <c r="E114" s="45"/>
      <c r="M114" s="10"/>
    </row>
    <row r="115" spans="1:13" s="8" customFormat="1" x14ac:dyDescent="0.3">
      <c r="A115" s="28"/>
      <c r="B115" s="10"/>
      <c r="C115" s="63"/>
      <c r="E115" s="45"/>
      <c r="M115" s="10"/>
    </row>
    <row r="116" spans="1:13" s="8" customFormat="1" x14ac:dyDescent="0.3">
      <c r="A116" s="28"/>
      <c r="B116" s="10"/>
      <c r="C116" s="63"/>
      <c r="E116" s="45"/>
      <c r="M116" s="10"/>
    </row>
    <row r="117" spans="1:13" s="8" customFormat="1" x14ac:dyDescent="0.3">
      <c r="A117" s="28"/>
      <c r="B117" s="10"/>
      <c r="C117" s="63"/>
      <c r="E117" s="45"/>
      <c r="M117" s="10"/>
    </row>
    <row r="118" spans="1:13" s="8" customFormat="1" x14ac:dyDescent="0.3">
      <c r="A118" s="28"/>
      <c r="B118" s="10"/>
      <c r="C118" s="63"/>
      <c r="E118" s="45"/>
      <c r="M118" s="10"/>
    </row>
    <row r="119" spans="1:13" s="8" customFormat="1" x14ac:dyDescent="0.3">
      <c r="A119" s="28"/>
      <c r="B119" s="10"/>
      <c r="C119" s="63"/>
      <c r="E119" s="45"/>
      <c r="M119" s="10"/>
    </row>
    <row r="120" spans="1:13" s="8" customFormat="1" x14ac:dyDescent="0.3">
      <c r="A120" s="28"/>
      <c r="B120" s="10"/>
      <c r="C120" s="63"/>
      <c r="E120" s="45"/>
      <c r="M120" s="10"/>
    </row>
    <row r="121" spans="1:13" s="8" customFormat="1" x14ac:dyDescent="0.3">
      <c r="A121" s="28"/>
      <c r="B121" s="10"/>
      <c r="C121" s="63"/>
      <c r="E121" s="45"/>
      <c r="M121" s="10"/>
    </row>
    <row r="122" spans="1:13" s="8" customFormat="1" x14ac:dyDescent="0.3">
      <c r="A122" s="28"/>
      <c r="B122" s="10"/>
      <c r="C122" s="63"/>
      <c r="E122" s="45"/>
      <c r="M122" s="10"/>
    </row>
    <row r="123" spans="1:13" s="8" customFormat="1" x14ac:dyDescent="0.3">
      <c r="A123" s="28"/>
      <c r="B123" s="10"/>
      <c r="C123" s="63"/>
      <c r="E123" s="45"/>
      <c r="M123" s="10"/>
    </row>
    <row r="124" spans="1:13" s="8" customFormat="1" x14ac:dyDescent="0.3">
      <c r="A124" s="28"/>
      <c r="B124" s="10"/>
      <c r="C124" s="63"/>
      <c r="E124" s="45"/>
      <c r="M124" s="10"/>
    </row>
    <row r="125" spans="1:13" s="8" customFormat="1" x14ac:dyDescent="0.3">
      <c r="A125" s="28"/>
      <c r="B125" s="10"/>
      <c r="C125" s="63"/>
      <c r="E125" s="45"/>
      <c r="M125" s="10"/>
    </row>
    <row r="126" spans="1:13" s="8" customFormat="1" x14ac:dyDescent="0.3">
      <c r="A126" s="28"/>
      <c r="B126" s="10"/>
      <c r="C126" s="63"/>
      <c r="E126" s="45"/>
      <c r="M126" s="10"/>
    </row>
    <row r="127" spans="1:13" s="8" customFormat="1" x14ac:dyDescent="0.3">
      <c r="A127" s="28"/>
      <c r="B127" s="10"/>
      <c r="C127" s="63"/>
      <c r="E127" s="45"/>
      <c r="M127" s="10"/>
    </row>
    <row r="128" spans="1:13" s="8" customFormat="1" x14ac:dyDescent="0.3">
      <c r="A128" s="28"/>
      <c r="B128" s="10"/>
      <c r="C128" s="63"/>
      <c r="E128" s="45"/>
      <c r="M128" s="10"/>
    </row>
    <row r="129" spans="1:13" s="8" customFormat="1" x14ac:dyDescent="0.3">
      <c r="A129" s="28"/>
      <c r="B129" s="10"/>
      <c r="C129" s="63"/>
      <c r="E129" s="45"/>
      <c r="M129" s="10"/>
    </row>
    <row r="130" spans="1:13" s="8" customFormat="1" x14ac:dyDescent="0.3">
      <c r="A130" s="28"/>
      <c r="B130" s="10"/>
      <c r="C130" s="63"/>
      <c r="E130" s="45"/>
      <c r="M130" s="10"/>
    </row>
    <row r="131" spans="1:13" s="8" customFormat="1" x14ac:dyDescent="0.3">
      <c r="A131" s="28"/>
      <c r="B131" s="10"/>
      <c r="C131" s="63"/>
      <c r="E131" s="45"/>
      <c r="M131" s="10"/>
    </row>
    <row r="132" spans="1:13" s="8" customFormat="1" x14ac:dyDescent="0.3">
      <c r="A132" s="28"/>
      <c r="B132" s="10"/>
      <c r="C132" s="63"/>
      <c r="E132" s="45"/>
      <c r="M132" s="10"/>
    </row>
    <row r="133" spans="1:13" s="8" customFormat="1" x14ac:dyDescent="0.3">
      <c r="A133" s="28"/>
      <c r="B133" s="10"/>
      <c r="C133" s="63"/>
      <c r="E133" s="45"/>
      <c r="M133" s="10"/>
    </row>
    <row r="134" spans="1:13" s="8" customFormat="1" x14ac:dyDescent="0.3">
      <c r="A134" s="28"/>
      <c r="B134" s="10"/>
      <c r="C134" s="63"/>
      <c r="E134" s="45"/>
      <c r="M134" s="10"/>
    </row>
    <row r="135" spans="1:13" s="8" customFormat="1" x14ac:dyDescent="0.3">
      <c r="A135" s="28"/>
      <c r="B135" s="10"/>
      <c r="C135" s="63"/>
      <c r="E135" s="45"/>
      <c r="M135" s="10"/>
    </row>
  </sheetData>
  <sheetProtection password="808D" sheet="1" objects="1" scenarios="1" selectLockedCells="1"/>
  <autoFilter ref="A1:AC97">
    <filterColumn colId="0">
      <filters blank="1">
        <filter val="1"/>
        <filter val="X"/>
      </filters>
    </filterColumn>
  </autoFilter>
  <mergeCells count="1">
    <mergeCell ref="C8:F8"/>
  </mergeCells>
  <conditionalFormatting sqref="J22">
    <cfRule type="cellIs" dxfId="49" priority="49" operator="greaterThan">
      <formula>0</formula>
    </cfRule>
    <cfRule type="cellIs" dxfId="48" priority="50" operator="lessThan">
      <formula>0</formula>
    </cfRule>
  </conditionalFormatting>
  <conditionalFormatting sqref="J25">
    <cfRule type="cellIs" dxfId="47" priority="47" operator="greaterThan">
      <formula>0</formula>
    </cfRule>
    <cfRule type="cellIs" dxfId="46" priority="48" operator="lessThan">
      <formula>0</formula>
    </cfRule>
  </conditionalFormatting>
  <conditionalFormatting sqref="J28">
    <cfRule type="cellIs" dxfId="45" priority="45" operator="greaterThan">
      <formula>0</formula>
    </cfRule>
    <cfRule type="cellIs" dxfId="44" priority="46" operator="lessThan">
      <formula>0</formula>
    </cfRule>
  </conditionalFormatting>
  <conditionalFormatting sqref="J31">
    <cfRule type="cellIs" dxfId="43" priority="43" operator="greaterThan">
      <formula>0</formula>
    </cfRule>
    <cfRule type="cellIs" dxfId="42" priority="44" operator="lessThan">
      <formula>0</formula>
    </cfRule>
  </conditionalFormatting>
  <conditionalFormatting sqref="J34">
    <cfRule type="cellIs" dxfId="41" priority="41" operator="greaterThan">
      <formula>0</formula>
    </cfRule>
    <cfRule type="cellIs" dxfId="40" priority="42" operator="lessThan">
      <formula>0</formula>
    </cfRule>
  </conditionalFormatting>
  <conditionalFormatting sqref="J38">
    <cfRule type="cellIs" dxfId="39" priority="39" operator="greaterThan">
      <formula>0</formula>
    </cfRule>
    <cfRule type="cellIs" dxfId="38" priority="40" operator="lessThan">
      <formula>0</formula>
    </cfRule>
  </conditionalFormatting>
  <conditionalFormatting sqref="J40">
    <cfRule type="cellIs" dxfId="37" priority="37" operator="greaterThan">
      <formula>0</formula>
    </cfRule>
    <cfRule type="cellIs" dxfId="36" priority="38" operator="lessThan">
      <formula>0</formula>
    </cfRule>
  </conditionalFormatting>
  <conditionalFormatting sqref="J41">
    <cfRule type="cellIs" dxfId="35" priority="35" operator="greaterThan">
      <formula>0</formula>
    </cfRule>
    <cfRule type="cellIs" dxfId="34" priority="36" operator="lessThan">
      <formula>0</formula>
    </cfRule>
  </conditionalFormatting>
  <conditionalFormatting sqref="J45">
    <cfRule type="cellIs" dxfId="33" priority="33" operator="greaterThan">
      <formula>0</formula>
    </cfRule>
    <cfRule type="cellIs" dxfId="32" priority="34" operator="lessThan">
      <formula>0</formula>
    </cfRule>
  </conditionalFormatting>
  <conditionalFormatting sqref="J46">
    <cfRule type="cellIs" dxfId="31" priority="31" operator="greaterThan">
      <formula>0</formula>
    </cfRule>
    <cfRule type="cellIs" dxfId="30" priority="32" operator="lessThan">
      <formula>0</formula>
    </cfRule>
  </conditionalFormatting>
  <conditionalFormatting sqref="J48">
    <cfRule type="cellIs" dxfId="29" priority="29" operator="greaterThan">
      <formula>0</formula>
    </cfRule>
    <cfRule type="cellIs" dxfId="28" priority="30" operator="lessThan">
      <formula>0</formula>
    </cfRule>
  </conditionalFormatting>
  <conditionalFormatting sqref="J51">
    <cfRule type="cellIs" dxfId="27" priority="27" operator="greaterThan">
      <formula>0</formula>
    </cfRule>
    <cfRule type="cellIs" dxfId="26" priority="28" operator="lessThan">
      <formula>0</formula>
    </cfRule>
  </conditionalFormatting>
  <conditionalFormatting sqref="J53">
    <cfRule type="cellIs" dxfId="25" priority="25" operator="greaterThan">
      <formula>0</formula>
    </cfRule>
    <cfRule type="cellIs" dxfId="24" priority="26" operator="lessThan">
      <formula>0</formula>
    </cfRule>
  </conditionalFormatting>
  <conditionalFormatting sqref="J60">
    <cfRule type="cellIs" dxfId="23" priority="23" operator="greaterThan">
      <formula>0</formula>
    </cfRule>
    <cfRule type="cellIs" dxfId="22" priority="24" operator="lessThan">
      <formula>0</formula>
    </cfRule>
  </conditionalFormatting>
  <conditionalFormatting sqref="J62">
    <cfRule type="cellIs" dxfId="21" priority="21" operator="greaterThan">
      <formula>0</formula>
    </cfRule>
    <cfRule type="cellIs" dxfId="20" priority="22" operator="lessThan">
      <formula>0</formula>
    </cfRule>
  </conditionalFormatting>
  <conditionalFormatting sqref="J65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J69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J70:J72">
    <cfRule type="cellIs" dxfId="15" priority="15" operator="greaterThan">
      <formula>0</formula>
    </cfRule>
    <cfRule type="cellIs" dxfId="14" priority="16" operator="lessThan">
      <formula>0</formula>
    </cfRule>
  </conditionalFormatting>
  <conditionalFormatting sqref="J76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J90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J92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J86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J87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J8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20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22">
    <dataValidation type="whole" allowBlank="1" showInputMessage="1" showErrorMessage="1" sqref="F20 F36 F34 F92">
      <formula1>0</formula1>
      <formula2>100</formula2>
    </dataValidation>
    <dataValidation type="decimal" allowBlank="1" showInputMessage="1" showErrorMessage="1" sqref="F38">
      <formula1>0</formula1>
      <formula2>100</formula2>
    </dataValidation>
    <dataValidation type="whole" allowBlank="1" showInputMessage="1" showErrorMessage="1" sqref="F51">
      <formula1>0</formula1>
      <formula2>52</formula2>
    </dataValidation>
    <dataValidation type="whole" operator="greaterThanOrEqual" allowBlank="1" showInputMessage="1" showErrorMessage="1" sqref="F60">
      <formula1>0</formula1>
    </dataValidation>
    <dataValidation type="decimal" allowBlank="1" showInputMessage="1" showErrorMessage="1" sqref="F76 F74 F90">
      <formula1>1</formula1>
      <formula2>5</formula2>
    </dataValidation>
    <dataValidation type="list" allowBlank="1" showInputMessage="1" showErrorMessage="1" sqref="F75 F79:F83 F91 F66:F67 F54:F55 F32:F33 F21 F85:F89 F27 F37 F39 F63:F64 F49:F50 F41:F43 F57:F59 F61 F52 F15:F19 F24 F30 F35 F45:F47 F69:F73 F77">
      <formula1>$E$109:$E$110</formula1>
    </dataValidation>
    <dataValidation type="list" allowBlank="1" showInputMessage="1" showErrorMessage="1" sqref="F23">
      <formula1>$E$111:$E$114</formula1>
    </dataValidation>
    <dataValidation type="list" allowBlank="1" showInputMessage="1" showErrorMessage="1" sqref="F14">
      <formula1>$E$14:$E$18</formula1>
    </dataValidation>
    <dataValidation type="list" allowBlank="1" showInputMessage="1" showErrorMessage="1" sqref="F22">
      <formula1>$E$22:$E$23</formula1>
    </dataValidation>
    <dataValidation type="list" allowBlank="1" showInputMessage="1" showErrorMessage="1" sqref="F25">
      <formula1>$E$25:$E$26</formula1>
    </dataValidation>
    <dataValidation type="list" allowBlank="1" showInputMessage="1" showErrorMessage="1" sqref="F28">
      <formula1>$E$28:$E$29</formula1>
    </dataValidation>
    <dataValidation type="list" allowBlank="1" showInputMessage="1" showErrorMessage="1" sqref="F31">
      <formula1>$E$31:$E$32</formula1>
    </dataValidation>
    <dataValidation type="list" allowBlank="1" showInputMessage="1" showErrorMessage="1" sqref="F40">
      <formula1>$E$40:$E$42</formula1>
    </dataValidation>
    <dataValidation type="list" allowBlank="1" showInputMessage="1" showErrorMessage="1" sqref="F44">
      <formula1>$E$44:$E$46</formula1>
    </dataValidation>
    <dataValidation type="list" allowBlank="1" showInputMessage="1" showErrorMessage="1" sqref="F48">
      <formula1>$E$48:$E$49</formula1>
    </dataValidation>
    <dataValidation type="list" allowBlank="1" showInputMessage="1" showErrorMessage="1" sqref="F53">
      <formula1>$E$53:$E$54</formula1>
    </dataValidation>
    <dataValidation type="list" allowBlank="1" showInputMessage="1" showErrorMessage="1" sqref="F56">
      <formula1>$E$56:$E$58</formula1>
    </dataValidation>
    <dataValidation type="list" allowBlank="1" showInputMessage="1" showErrorMessage="1" sqref="F62">
      <formula1>$E$62:$E$63</formula1>
    </dataValidation>
    <dataValidation type="list" allowBlank="1" showInputMessage="1" showErrorMessage="1" sqref="F65">
      <formula1>$E$65:$E$66</formula1>
    </dataValidation>
    <dataValidation type="list" allowBlank="1" showInputMessage="1" showErrorMessage="1" sqref="F68">
      <formula1>$E$68:$E$72</formula1>
    </dataValidation>
    <dataValidation type="list" allowBlank="1" showInputMessage="1" showErrorMessage="1" sqref="F78">
      <formula1>$E$78:$E$82</formula1>
    </dataValidation>
    <dataValidation type="list" allowBlank="1" showInputMessage="1" showErrorMessage="1" sqref="F84">
      <formula1>$E$84:$E$88</formula1>
    </dataValidation>
  </dataValidations>
  <hyperlinks>
    <hyperlink ref="C9:F9" r:id="rId1" display="To view a copy of this license, visit http://creativecommons.org/licenses/by-nc-nd/4.0/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D28E764-DFBF-4D4E-9605-D8C22B2CB4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icfPROreha Prädiktionsscores</vt:lpstr>
      <vt:lpstr>'icfPROreha Prädiktionsscores'!_Hlk84994054</vt:lpstr>
      <vt:lpstr>'icfPROreha Prädiktionsscores'!_Hlk84994470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skus</cp:lastModifiedBy>
  <dcterms:created xsi:type="dcterms:W3CDTF">2021-05-25T04:00:03Z</dcterms:created>
  <dcterms:modified xsi:type="dcterms:W3CDTF">2023-12-14T14:27:44Z</dcterms:modified>
</cp:coreProperties>
</file>